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689" activeTab="1"/>
  </bookViews>
  <sheets>
    <sheet name="1-ilova" sheetId="18" r:id="rId1"/>
    <sheet name="2-ilova" sheetId="17" r:id="rId2"/>
    <sheet name="3-ilova" sheetId="16" r:id="rId3"/>
    <sheet name="4-ilova" sheetId="4" r:id="rId4"/>
    <sheet name="5-ilova" sheetId="5" r:id="rId5"/>
    <sheet name="6-ilova" sheetId="6" r:id="rId6"/>
    <sheet name="7-ilova" sheetId="20" r:id="rId7"/>
    <sheet name="8-ilova" sheetId="8" r:id="rId8"/>
    <sheet name="9-ilova" sheetId="9" r:id="rId9"/>
    <sheet name="10-ilova" sheetId="10" r:id="rId10"/>
    <sheet name="11-ilova" sheetId="11" r:id="rId11"/>
    <sheet name="12-ilova" sheetId="12" r:id="rId12"/>
    <sheet name="13-ilova" sheetId="13" r:id="rId13"/>
    <sheet name="14-ilova" sheetId="14" r:id="rId14"/>
    <sheet name="15-ilova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<sst xmlns="http://schemas.openxmlformats.org/spreadsheetml/2006/main" count="1002" uniqueCount="550">
  <si>
    <t xml:space="preserve">  Do'stlik tuman аxborot -kutubxona markazining 2024-yil umumiy fondi bo'yicha Yarim yillik                                                                                                                                                                                                          MA'LUMOT</t>
  </si>
  <si>
    <t>Т/Р</t>
  </si>
  <si>
    <t>Номи</t>
  </si>
  <si>
    <t>Kitob</t>
  </si>
  <si>
    <t>Jurnal</t>
  </si>
  <si>
    <t>Gazeta</t>
  </si>
  <si>
    <t>Elektron resusrlar</t>
  </si>
  <si>
    <t>Boshqalar</t>
  </si>
  <si>
    <t>Jami</t>
  </si>
  <si>
    <t>CD/DVD</t>
  </si>
  <si>
    <t>Elektron fayl ko'rinishi</t>
  </si>
  <si>
    <t>nomda</t>
  </si>
  <si>
    <t>nusxada</t>
  </si>
  <si>
    <t>А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</si>
  <si>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</si>
  <si>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</si>
  <si>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</si>
  <si>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</si>
  <si>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</si>
  <si>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</si>
  <si>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</si>
  <si>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</si>
  <si>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</si>
  <si>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</si>
  <si>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</si>
  <si>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</si>
  <si>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</si>
  <si>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</si>
  <si>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Umumiy fond</t>
  </si>
  <si>
    <t>shundan,</t>
  </si>
  <si>
    <t>1.1</t>
  </si>
  <si>
    <t>Asosiy fond</t>
  </si>
  <si>
    <t>1.2</t>
  </si>
  <si>
    <t>Majburiy nusxalar fondi</t>
  </si>
  <si>
    <t>1.3</t>
  </si>
  <si>
    <t>Depozitar fond</t>
  </si>
  <si>
    <t>1.4</t>
  </si>
  <si>
    <t>Nodir fond</t>
  </si>
  <si>
    <t>1.5</t>
  </si>
  <si>
    <t>Yordamchi-ko'makchi (ochiq) fond</t>
  </si>
  <si>
    <t>Bolalar adabiyoti</t>
  </si>
  <si>
    <r>
      <rPr>
        <b/>
        <sz val="11"/>
        <color theme="1"/>
        <rFont val="Times New Roman"/>
        <charset val="204"/>
      </rPr>
      <t xml:space="preserve">Darslik </t>
    </r>
    <r>
      <rPr>
        <i/>
        <sz val="11"/>
        <color indexed="8"/>
        <rFont val="Times New Roman"/>
        <charset val="204"/>
      </rPr>
      <t>(o'quv-metodik qo'llanmalarsiz)</t>
    </r>
  </si>
  <si>
    <t>Ommaviy-ko'ngilochar</t>
  </si>
  <si>
    <t>2</t>
  </si>
  <si>
    <t>Fan sohalari bo'yicha *</t>
  </si>
  <si>
    <t>2.1</t>
  </si>
  <si>
    <t>Umumiy bo'lim</t>
  </si>
  <si>
    <t>2.2</t>
  </si>
  <si>
    <t>Falsafa fanlari</t>
  </si>
  <si>
    <t>2.3</t>
  </si>
  <si>
    <t>Diniy</t>
  </si>
  <si>
    <t>2.4</t>
  </si>
  <si>
    <t>Ijtimoiy-siyosiy</t>
  </si>
  <si>
    <t>2.5</t>
  </si>
  <si>
    <t>Tabiiy fanlar va aniq fanlar</t>
  </si>
  <si>
    <t>174</t>
  </si>
  <si>
    <t>2338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</si>
  <si>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</si>
  <si>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</si>
  <si>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</si>
  <si>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</si>
  <si>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</si>
  <si>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</si>
  <si>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</si>
  <si>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</si>
  <si>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</si>
  <si>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</si>
  <si>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3</t>
  </si>
  <si>
    <t>Tillar bo'yicha, jami</t>
  </si>
  <si>
    <t>3.1</t>
  </si>
  <si>
    <t>O'zbek tili</t>
  </si>
  <si>
    <t>3.1.1</t>
  </si>
  <si>
    <t>lotin alifbosida</t>
  </si>
  <si>
    <t>3.1.2</t>
  </si>
  <si>
    <t>kirill alifbosida</t>
  </si>
  <si>
    <t>3.2</t>
  </si>
  <si>
    <t>Qardosh xalq tillari</t>
  </si>
  <si>
    <t>3.2.1</t>
  </si>
  <si>
    <t>Qoraqolpoq tili</t>
  </si>
  <si>
    <t>3.2.2</t>
  </si>
  <si>
    <t>Qozoq</t>
  </si>
  <si>
    <t>3.2.3</t>
  </si>
  <si>
    <t>Qirg'iz</t>
  </si>
  <si>
    <t>3.2.4</t>
  </si>
  <si>
    <t>Turkman</t>
  </si>
  <si>
    <t>3.2.5</t>
  </si>
  <si>
    <t>Tojik</t>
  </si>
  <si>
    <t>3.3</t>
  </si>
  <si>
    <t>Xorijiy til</t>
  </si>
  <si>
    <t>3.3.1</t>
  </si>
  <si>
    <t>Rus tili</t>
  </si>
  <si>
    <t>3.3.2</t>
  </si>
  <si>
    <t>Ingliz tili</t>
  </si>
  <si>
    <t>3.3.3</t>
  </si>
  <si>
    <t>Fransuz tili</t>
  </si>
  <si>
    <t>3.3.4</t>
  </si>
  <si>
    <t>Nemis tili</t>
  </si>
  <si>
    <t>3.3.5</t>
  </si>
  <si>
    <t>Xitoy tili</t>
  </si>
  <si>
    <t>3.3.6</t>
  </si>
  <si>
    <t>Koreys tili</t>
  </si>
  <si>
    <t>3.3.7</t>
  </si>
  <si>
    <t>boshqa tillar</t>
  </si>
  <si>
    <t>4</t>
  </si>
  <si>
    <t>Yangi olingan nashrlar**                                       (yarim yillik holatiga)</t>
  </si>
  <si>
    <t>4.1</t>
  </si>
  <si>
    <t>Majburiy nusxalar</t>
  </si>
  <si>
    <t>4.2</t>
  </si>
  <si>
    <t>Beg'araz kelib tushgan</t>
  </si>
  <si>
    <t>4.2.1</t>
  </si>
  <si>
    <t>yuridik shaxslar</t>
  </si>
  <si>
    <t>4.2.2</t>
  </si>
  <si>
    <t>jismoniy shaxslar</t>
  </si>
  <si>
    <t>4.3</t>
  </si>
  <si>
    <t>Sotib olingan</t>
  </si>
  <si>
    <t>4.4</t>
  </si>
  <si>
    <t>xalqaro kitob almashuvi</t>
  </si>
  <si>
    <t>Do`stlik tuman AKM direktori:                                                                                 B.Yu.Karimov</t>
  </si>
  <si>
    <t>Do`stlik tuman axborot-kutubxona markazining foydalanuvchilari to‘g‘risida 2024-yil yarim yillik
MA'LUMOT</t>
  </si>
  <si>
    <t>Jadval-2</t>
  </si>
  <si>
    <t>T/r</t>
  </si>
  <si>
    <t>Jinsi
bo‘yicha</t>
  </si>
  <si>
    <t>Yoshi bo‘yicha</t>
  </si>
  <si>
    <t>Toifasi bo‘yicha</t>
  </si>
  <si>
    <t>Erkak</t>
  </si>
  <si>
    <t>Ayol</t>
  </si>
  <si>
    <t>7-13 yoshgacha</t>
  </si>
  <si>
    <t>14-17 yoshgacha</t>
  </si>
  <si>
    <t>18-25 yoshgacha</t>
  </si>
  <si>
    <t>26-54 -yoshgacha</t>
  </si>
  <si>
    <t>55 yosh va undan yuqori</t>
  </si>
  <si>
    <t>O‘quvchilar</t>
  </si>
  <si>
    <t>Abituriyentlar</t>
  </si>
  <si>
    <t>Talaba</t>
  </si>
  <si>
    <t>Magistrlar</t>
  </si>
  <si>
    <t>Ilmiy xodim</t>
  </si>
  <si>
    <t>Xizmatchilar</t>
  </si>
  <si>
    <t>Ishchilar</t>
  </si>
  <si>
    <t>Pensionerlar</t>
  </si>
  <si>
    <t>Uy bekalari</t>
  </si>
  <si>
    <t>Chet el fuqarosi</t>
  </si>
  <si>
    <t>A</t>
  </si>
  <si>
    <t>Q</t>
  </si>
  <si>
    <t>R</t>
  </si>
  <si>
    <t>S</t>
  </si>
  <si>
    <t>T</t>
  </si>
  <si>
    <t>U</t>
  </si>
  <si>
    <t>V</t>
  </si>
  <si>
    <t>X</t>
  </si>
  <si>
    <t>Y</t>
  </si>
  <si>
    <t>Umumiy soni, JAMI</t>
  </si>
  <si>
    <t>An'anaviy usulda a'zo bo‘lganlar</t>
  </si>
  <si>
    <t>ID karta bo‘yicha (Uznel)</t>
  </si>
  <si>
    <t>Onlayn tarzda a'zo bo‘lganlar (Kutubxona rasmiy sayti orqali (Uznel))</t>
  </si>
  <si>
    <t>Yangi a'zo bo‘lganlar  (yarim yillik holatiga)</t>
  </si>
  <si>
    <t>Qayta a'zo bo'lganlar                                   (yarim yillik holatiga)</t>
  </si>
  <si>
    <t>Do`stlik tuman AKM direktori:                                                                                        B.Yu.Karimov</t>
  </si>
  <si>
    <t xml:space="preserve">Do'stlik tuman axborot-kutubxona markazi foydalanuvchilarga axborot-kutubxona xizmati ko‘rsatish bo‘yicha 2024-yil  yarim yillik
ASOSIY KO‘RSATKICHLAR </t>
  </si>
  <si>
    <t>Jadval-3</t>
  </si>
  <si>
    <t>Т/р</t>
  </si>
  <si>
    <t>Nomi</t>
  </si>
  <si>
    <t>Shundan,</t>
  </si>
  <si>
    <t>I chorak</t>
  </si>
  <si>
    <t>II chorak</t>
  </si>
  <si>
    <t>Birinchi yarim yillik</t>
  </si>
  <si>
    <t>III chorak</t>
  </si>
  <si>
    <t>IV chorak</t>
  </si>
  <si>
    <t>ikkinchi yarim yillik</t>
  </si>
  <si>
    <t xml:space="preserve">Ana'anaviy tarzda </t>
  </si>
  <si>
    <t>Masofadan</t>
  </si>
  <si>
    <t>Foydalanuvchilar qatnovi</t>
  </si>
  <si>
    <t xml:space="preserve">Foydalanuvchilarga berilgan resusrlar </t>
  </si>
  <si>
    <t>kitoblar</t>
  </si>
  <si>
    <t>jurnallar</t>
  </si>
  <si>
    <t>gazetalar</t>
  </si>
  <si>
    <t>elektron resurslar</t>
  </si>
  <si>
    <t>boshqa resurslar</t>
  </si>
  <si>
    <t xml:space="preserve">Ma'lumot-axborot xizmati </t>
  </si>
  <si>
    <t>Maslahat</t>
  </si>
  <si>
    <t>Telefon orqali va og‘zaki</t>
  </si>
  <si>
    <t xml:space="preserve">Yozma </t>
  </si>
  <si>
    <t>3.4</t>
  </si>
  <si>
    <t>Mavzuga oid</t>
  </si>
  <si>
    <t>Ekskursiyalar (soni)</t>
  </si>
  <si>
    <t>guruhlar soni</t>
  </si>
  <si>
    <t>-</t>
  </si>
  <si>
    <t>foydalanuvchilar soni</t>
  </si>
  <si>
    <t>Ko'rgazmalar</t>
  </si>
  <si>
    <t>5.1</t>
  </si>
  <si>
    <t>mavzuli va shaxsga oid</t>
  </si>
  <si>
    <t>5.2</t>
  </si>
  <si>
    <t>yangi adabiyotlar</t>
  </si>
  <si>
    <t>5.3</t>
  </si>
  <si>
    <t>rasmli</t>
  </si>
  <si>
    <t>AKMga kelib tushgan buyurtmalar soni</t>
  </si>
  <si>
    <t>6.1</t>
  </si>
  <si>
    <t>An'anaviy usulda</t>
  </si>
  <si>
    <t>6.2</t>
  </si>
  <si>
    <t>Elektron pochta manzili orqali</t>
  </si>
  <si>
    <t>6.3</t>
  </si>
  <si>
    <t>Telefon orqali</t>
  </si>
  <si>
    <t>6.4</t>
  </si>
  <si>
    <t>Ijtimoiy tarmoqlar orqali</t>
  </si>
  <si>
    <t>7</t>
  </si>
  <si>
    <t>Ko‘chma kutubxonalar orqali xizmat ko‘rsatish(chiqishlar soni)</t>
  </si>
  <si>
    <t>7.1</t>
  </si>
  <si>
    <t>Ko‘chma kutubxonalarga qatnovlar soni</t>
  </si>
  <si>
    <t>7.2</t>
  </si>
  <si>
    <t>Ko‘chma kutubxonalarga qo‘yilgan nashrlar soni</t>
  </si>
  <si>
    <t>7.3</t>
  </si>
  <si>
    <t>Kitob berilishi</t>
  </si>
  <si>
    <t>7.4</t>
  </si>
  <si>
    <t>Elektron resurslarning berilishi</t>
  </si>
  <si>
    <t>Ichki tartibda ishlab chiqilgan me'yoriy hujjatlar</t>
  </si>
  <si>
    <t>8.1</t>
  </si>
  <si>
    <t>Nizomlar</t>
  </si>
  <si>
    <t>8.2</t>
  </si>
  <si>
    <t>Yo'riqnomalar</t>
  </si>
  <si>
    <t xml:space="preserve">Hududdagi axborot-kutubxona muassasalariga metodik yordam ko‘rsatish </t>
  </si>
  <si>
    <t>9.1</t>
  </si>
  <si>
    <t>Joylarda sayyor seminarlar tashkil etish</t>
  </si>
  <si>
    <t>9.2</t>
  </si>
  <si>
    <t>Umumiy faoliyatni o‘rganish va taklif, tavsiyalar berish</t>
  </si>
  <si>
    <t>9.3</t>
  </si>
  <si>
    <t>Ishlab chiqilgan metodik qo‘llanmalar</t>
  </si>
  <si>
    <t>9.4</t>
  </si>
  <si>
    <t>Sohada belgilangan talab va me’yorlarni amalga oshirish bo‘yicha ishlab chiqilgan qo‘llanmalar</t>
  </si>
  <si>
    <t>9.5</t>
  </si>
  <si>
    <t>Yo‘nalishlar bo‘yicha faoliyatni o‘rganish va taklif, tavsiyalar berish</t>
  </si>
  <si>
    <t>10</t>
  </si>
  <si>
    <t>Boshqa tashkilotlar bilan hamkorlik</t>
  </si>
  <si>
    <t>10.1</t>
  </si>
  <si>
    <t>Axborot-kutubxona muassasalari bilan (soni)</t>
  </si>
  <si>
    <t>10.1.1</t>
  </si>
  <si>
    <t>Kelishuvlar (memorandium, shartnoma)</t>
  </si>
  <si>
    <t>10.1.2</t>
  </si>
  <si>
    <t xml:space="preserve">Hamkorlikdagi tadbirlar </t>
  </si>
  <si>
    <t>10.1.3</t>
  </si>
  <si>
    <t>Malaka oshirish va tajriba almashish</t>
  </si>
  <si>
    <t>10.1.4</t>
  </si>
  <si>
    <t>Seminar- treninglar</t>
  </si>
  <si>
    <t>10.1.5</t>
  </si>
  <si>
    <t>10.2</t>
  </si>
  <si>
    <t>Xorijiy tashkilotlar bilan (soni)</t>
  </si>
  <si>
    <t>10.2.1</t>
  </si>
  <si>
    <t>10.2.2</t>
  </si>
  <si>
    <t>10.2.3</t>
  </si>
  <si>
    <t>10.2.4</t>
  </si>
  <si>
    <t>11</t>
  </si>
  <si>
    <t>Bibliografik xizmat ko‘rsatish</t>
  </si>
  <si>
    <t>11.1</t>
  </si>
  <si>
    <t>O‘lkashunoslik bibliografiyasi</t>
  </si>
  <si>
    <t>11.1.1</t>
  </si>
  <si>
    <t>Shaxs bibliografiyasi qo'llanmasini tayyorlashda ma'lumot to'plash (adabiyotlar soni)</t>
  </si>
  <si>
    <t>11.1.2</t>
  </si>
  <si>
    <t>Mavzuli bibliografiya qo'llanmasini tayyorlashda ma'lumot to'plash (adabiyotlar soni);</t>
  </si>
  <si>
    <t>11.1.3</t>
  </si>
  <si>
    <t>O‘lkaning mashhur shaxslari hayoti va ijodiga, yoki o'lkaga bag'ishlangan mavzuli to‘liq matnli bibliografik qo'llanmalar disklarini yaratish</t>
  </si>
  <si>
    <t>11.1.4</t>
  </si>
  <si>
    <t>Bibliografik obzor</t>
  </si>
  <si>
    <t>11.1.5</t>
  </si>
  <si>
    <t>Esdalik, yo‘l ko‘rsatkich</t>
  </si>
  <si>
    <t>11.2</t>
  </si>
  <si>
    <t>Milliy bibliografiya</t>
  </si>
  <si>
    <t>11.2.1</t>
  </si>
  <si>
    <t>Respublika hamda hududiy davriy nashrlarda chop etilgan maqolalarni dasturga kiritish (bibliografik yozuv)</t>
  </si>
  <si>
    <t>11.2.2</t>
  </si>
  <si>
    <t>Ma'lumotlar bazasidan bibliografik tavsiflangan ro'yxat shakllantirish (adabiyotlar soni)</t>
  </si>
  <si>
    <t>11.3</t>
  </si>
  <si>
    <t>Davlat bibliografiyasi</t>
  </si>
  <si>
    <t>11.3.1</t>
  </si>
  <si>
    <t>“O'zbekiston matbuoti solnomasi” ga mahalliy nashrlar asosida adabiyotlarning bibliografik tavsiflangan ro'yxatini shakllantirish</t>
  </si>
  <si>
    <t>11.3.2</t>
  </si>
  <si>
    <t>“Viloyat matbuoti solnomasi”ni tuzish</t>
  </si>
  <si>
    <t>Do`stlik tuman AKM direktori:                                                                                      B.Yu.Karimov</t>
  </si>
  <si>
    <t>Do`stlik tuman axborot-kutubxona markazining mavjud resurslarini raqamlashtirish va "Uznel" dasturida bibliografik yozuvlar yaratish, to'liq matn ulash  bo'yicha 2024-yil   yarim yillik                                                                                                                                                                                                                                          MA'LUMOT</t>
  </si>
  <si>
    <t>Jadval-4</t>
  </si>
  <si>
    <t xml:space="preserve">Yillik Jami </t>
  </si>
  <si>
    <t>kitob</t>
  </si>
  <si>
    <t>jurnal</t>
  </si>
  <si>
    <t>gazeta</t>
  </si>
  <si>
    <t>boshqalar        (avto. xarita  va boshq.)</t>
  </si>
  <si>
    <t>nodir nashrlar</t>
  </si>
  <si>
    <t>foydalanuvchilar so'rovi asosida</t>
  </si>
  <si>
    <t>Skanerlash</t>
  </si>
  <si>
    <t>son</t>
  </si>
  <si>
    <t>sahifa</t>
  </si>
  <si>
    <t>2.</t>
  </si>
  <si>
    <t>Dasturiy ta'minot</t>
  </si>
  <si>
    <t>UZNEL tizimi/ boshqa tizimlar</t>
  </si>
  <si>
    <t>2.1.1</t>
  </si>
  <si>
    <t>bibliografik yozuv yaratish</t>
  </si>
  <si>
    <t>2.1.2</t>
  </si>
  <si>
    <t>bibliografik yozuvlarni tahrirlash</t>
  </si>
  <si>
    <t>2.1.3</t>
  </si>
  <si>
    <t>axborot-kutubxona  resurslarini tasniflash</t>
  </si>
  <si>
    <t>2.1.4</t>
  </si>
  <si>
    <t>axborot-kutubxona resusrlariga texnik ishlov berish</t>
  </si>
  <si>
    <t>to'liq matn ulash</t>
  </si>
  <si>
    <t>QR-kodlar</t>
  </si>
  <si>
    <t>yaratish</t>
  </si>
  <si>
    <t>tablolarga joylashtirish</t>
  </si>
  <si>
    <t>Audio versiyalarni yaratish</t>
  </si>
  <si>
    <t>5</t>
  </si>
  <si>
    <t>Buktreyler</t>
  </si>
  <si>
    <t>Do`stlik tuman AKM direktori:                                                            B.Yu.Karimov</t>
  </si>
  <si>
    <t>Do`stlik tuman axborot-kutubxona markazining moddiy texnik bazasini mustahkamlash, kutubxona fondini boyitish, axborot-kommunikatsiya xizmatlariga ajratilgan mablagʻlar toʻgʻrisida 2024-yil  yarim yillik</t>
  </si>
  <si>
    <t>MA'LUMOT</t>
  </si>
  <si>
    <t>Mln so'mda</t>
  </si>
  <si>
    <t>Jadval-5</t>
  </si>
  <si>
    <t>№</t>
  </si>
  <si>
    <t>Axborot-kutubxona markazlari nomi</t>
  </si>
  <si>
    <t>2022-yil</t>
  </si>
  <si>
    <t xml:space="preserve">2023-yil </t>
  </si>
  <si>
    <t xml:space="preserve">2024-yil </t>
  </si>
  <si>
    <t>Axborot-kommunikatsiya xizmatlari 42 92 200</t>
  </si>
  <si>
    <t>moddiy-texnik bazani mustahkamlash (4354910, 4354920, 4354990)</t>
  </si>
  <si>
    <t xml:space="preserve">kutubxona fondi(4355300) </t>
  </si>
  <si>
    <t>kutubxona fondi(4355300)</t>
  </si>
  <si>
    <t>aniqlangan reja</t>
  </si>
  <si>
    <t>kassa xarajati</t>
  </si>
  <si>
    <t>Do`stlik tuman axborot-kutubxona markazi</t>
  </si>
  <si>
    <t>Jami:</t>
  </si>
  <si>
    <t>Do`stlik tuman AKM direktori:                                                                                                B.Yu.Karimov</t>
  </si>
  <si>
    <t>Do`stlik tuman  axborot-kutubxona markazining o'tkazilgan tadbirlar bo'yicha 2024-yil yarim yillik                                                                                                    MA'LUMOT</t>
  </si>
  <si>
    <t>Jadval-6</t>
  </si>
  <si>
    <t xml:space="preserve">Yangi kitoblar taqdimoti </t>
  </si>
  <si>
    <t>Klublar</t>
  </si>
  <si>
    <t>Boshqalar (ijodiy kecha, davra suhbatlari)</t>
  </si>
  <si>
    <t>Tadbirlar  soni</t>
  </si>
  <si>
    <t>Ishtirok etganlar soni</t>
  </si>
  <si>
    <t>Hamkor tashkilotlar (soni)</t>
  </si>
  <si>
    <t xml:space="preserve">OAV va ijtimoiy tarmoqlarda yoritilishi </t>
  </si>
  <si>
    <t>Televedeniya</t>
  </si>
  <si>
    <t>Radio</t>
  </si>
  <si>
    <t>mahalliy gazetalar</t>
  </si>
  <si>
    <t>veb-sahifalar</t>
  </si>
  <si>
    <t>4.5</t>
  </si>
  <si>
    <t>Ijtimoiy tarmoqlar</t>
  </si>
  <si>
    <t>4.5.1</t>
  </si>
  <si>
    <t>Facebook (soni va havola)</t>
  </si>
  <si>
    <t>4.5.2</t>
  </si>
  <si>
    <t>Youtube  (soni va havola)</t>
  </si>
  <si>
    <t>4.5.3</t>
  </si>
  <si>
    <t>Instagram (soni va havola)</t>
  </si>
  <si>
    <t>4.5.4</t>
  </si>
  <si>
    <t>Telegram (soni va havola)</t>
  </si>
  <si>
    <t>Do`stlik tuman AKM direktori:                                                                                           B.Yu.Karimov</t>
  </si>
  <si>
    <t>Do'stlik tuman axborot-kutubxona markazida faoliyat yuritayotgan kadrlar bo‘yicha  2024-yil yarim yillik                                                                                                                                                                                                                                        MA'LUMOT</t>
  </si>
  <si>
    <t>Jadval-7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</si>
  <si>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</si>
  <si>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</si>
  <si>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</si>
  <si>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</si>
  <si>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</si>
  <si>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Mutuxassisligi va ma'lumoti</t>
  </si>
  <si>
    <t>Yoshi</t>
  </si>
  <si>
    <t>Joriy yilda malaka oshirgan</t>
  </si>
  <si>
    <t>Axborot-kutubxona</t>
  </si>
  <si>
    <t>Axborot 
kommunikasiya</t>
  </si>
  <si>
    <t>Boshqa soha</t>
  </si>
  <si>
    <t>30 yoshgacha</t>
  </si>
  <si>
    <t>31-45 yosh oralig‘i</t>
  </si>
  <si>
    <t>46-53 yosh oralig‘i</t>
  </si>
  <si>
    <t>54 yosh va undan katta</t>
  </si>
  <si>
    <t xml:space="preserve"> Jami</t>
  </si>
  <si>
    <t>o‘quv kursi</t>
  </si>
  <si>
    <t>seminar-trening</t>
  </si>
  <si>
    <t>boshqalar</t>
  </si>
  <si>
    <t>Oliy</t>
  </si>
  <si>
    <t>O‘rta-
maxsus</t>
  </si>
  <si>
    <t>O‘rta</t>
  </si>
  <si>
    <t>Pensiyada</t>
  </si>
  <si>
    <t>Z</t>
  </si>
  <si>
    <t>O‘</t>
  </si>
  <si>
    <t>G‘</t>
  </si>
  <si>
    <t>Boshqaruv xodimlari</t>
  </si>
  <si>
    <t>1.1.</t>
  </si>
  <si>
    <t>Direktor</t>
  </si>
  <si>
    <t>1.2.</t>
  </si>
  <si>
    <t>Direktor o‘rinbasari</t>
  </si>
  <si>
    <t>1.3.</t>
  </si>
  <si>
    <t>Bosh hisobchi</t>
  </si>
  <si>
    <t>1.4.</t>
  </si>
  <si>
    <t>Yuristkonsult'</t>
  </si>
  <si>
    <t>1.5.</t>
  </si>
  <si>
    <t>Kadrlar bo‘yicha inspektor</t>
  </si>
  <si>
    <t>Asosiy (ishlab chiqarish) 
xodimlari</t>
  </si>
  <si>
    <t>2.1.</t>
  </si>
  <si>
    <t>Xizmat raxbari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</si>
  <si>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</si>
  <si>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</si>
  <si>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</si>
  <si>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</si>
  <si>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</si>
  <si>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</si>
  <si>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</si>
  <si>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</si>
  <si>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</si>
  <si>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 xml:space="preserve">Eslatma: Amalda 1 shtat birligida 0,5 stavkadan 2 nafar xodim  ishlayotgan bo‘lsa 1 ta xodim deb hisoblanadi va jinsi, mutaxassisligi, ma’lumoti, yoshi hamda malaka oshirganligi bo‘yicha ustunlar stavkasiga mos ravishda to‘ldiriladi. </t>
  </si>
  <si>
    <t>Do`stlik tuman AKM direktori:                                                                              B.Yu.Karimov</t>
  </si>
  <si>
    <t>Do`stlik tuman аxborot-kutubxona markazining binosi bo‘yicha 2024-yil yarim yillik                                                                                                                                                                                                                                                                                                                                                              MA'LUMOT</t>
  </si>
  <si>
    <t>Jadval-8</t>
  </si>
  <si>
    <t xml:space="preserve">Bino joylashgan manzil va foydalanishga   topshirilgan yili
</t>
  </si>
  <si>
    <r>
      <rPr>
        <b/>
        <sz val="12"/>
        <color theme="1"/>
        <rFont val="Times New Roman"/>
        <charset val="204"/>
      </rPr>
      <t xml:space="preserve">Balansda saqlovchi
</t>
    </r>
    <r>
      <rPr>
        <sz val="12"/>
        <color indexed="8"/>
        <rFont val="Times New Roman"/>
        <charset val="204"/>
      </rPr>
      <t>(nomi)</t>
    </r>
  </si>
  <si>
    <r>
      <rPr>
        <b/>
        <sz val="12"/>
        <color theme="1"/>
        <rFont val="Times New Roman"/>
        <charset val="204"/>
      </rPr>
      <t xml:space="preserve">Umumiy 
foydalanish 
maydoni
</t>
    </r>
    <r>
      <rPr>
        <sz val="12"/>
        <color indexed="8"/>
        <rFont val="Times New Roman"/>
        <charset val="204"/>
      </rPr>
      <t>(м2)</t>
    </r>
  </si>
  <si>
    <t xml:space="preserve">Yaroqlilik holati*
</t>
  </si>
  <si>
    <t>Axborot-kutubxona 
faoliyati ko‘rsatishga moslashganligi**</t>
  </si>
  <si>
    <t>Qo‘shimcha ma'lumotlar</t>
  </si>
  <si>
    <r>
      <rPr>
        <b/>
        <sz val="12"/>
        <color theme="1"/>
        <rFont val="Times New Roman"/>
        <charset val="204"/>
      </rPr>
      <t xml:space="preserve">Ishlab 
chiqarish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</si>
  <si>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Fondlarni 
saqlash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</si>
  <si>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Foydalanuv-
chilarga xizmat 
ko‘rsatish qimi
</t>
    </r>
    <r>
      <rPr>
        <sz val="12"/>
        <color indexed="8"/>
        <rFont val="Times New Roman"/>
        <charset val="204"/>
      </rPr>
      <t>(м2)</t>
    </r>
  </si>
  <si>
    <t>Do'stlik tuman G'.G'ulom MFY.Ibn Sino ko'chasi 1-uy 2019-yil  sentabr</t>
  </si>
  <si>
    <t>Do'stlik kasb hunarga o'qitish markazi</t>
  </si>
  <si>
    <t>ta'mirtalab</t>
  </si>
  <si>
    <t>Moslashmagan</t>
  </si>
  <si>
    <t>AKM o'z binosiga ega emas</t>
  </si>
  <si>
    <t>Do`stlik  tuman axborot-kutubxona markazining moddiy-texnik bazasi bo‘yicha 2024-yil yarim yillik                                                                                                                                                                                                          MA’LUMOT</t>
  </si>
  <si>
    <t>Jadval-9</t>
  </si>
  <si>
    <t>Inventar, jihoz va texnikalar</t>
  </si>
  <si>
    <t>Xodimlar uchun
(dona, komp.)</t>
  </si>
  <si>
    <t>Foydalanuvchilar 
uchun
(dona, komp.)</t>
  </si>
  <si>
    <t>Balansda saqlovchi</t>
  </si>
  <si>
    <r>
      <rPr>
        <b/>
        <sz val="12"/>
        <color theme="1"/>
        <rFont val="Times New Roman"/>
        <charset val="204"/>
      </rPr>
      <t xml:space="preserve">Axborot-kutubxona markazi
</t>
    </r>
    <r>
      <rPr>
        <sz val="12"/>
        <color indexed="8"/>
        <rFont val="Times New Roman"/>
        <charset val="204"/>
      </rPr>
      <t>(dona, komp.)</t>
    </r>
  </si>
  <si>
    <t>Boshqa muassasa (idora) balansida</t>
  </si>
  <si>
    <t>Xodimlar yoki boshqa jismoniy shaxsga tegishli
(dona)</t>
  </si>
  <si>
    <t>Muassasa (idora) nomi</t>
  </si>
  <si>
    <t>foydalanish maqsadi (shakli)</t>
  </si>
  <si>
    <t>Vaqtincha 
foydalanish 
uchun
 (dona)</t>
  </si>
  <si>
    <t>Ijara 
asosida 
(dona)</t>
  </si>
  <si>
    <t>Boshqa maqsad 
(shakl)da 
(dona)</t>
  </si>
  <si>
    <r>
      <rPr>
        <b/>
        <sz val="12"/>
        <color theme="1"/>
        <rFont val="Times New Roman"/>
        <charset val="204"/>
      </rPr>
      <t xml:space="preserve">Jami
</t>
    </r>
    <r>
      <rPr>
        <sz val="12"/>
        <color indexed="8"/>
        <rFont val="Times New Roman"/>
        <charset val="204"/>
      </rPr>
      <t>(K=H+I+J)</t>
    </r>
  </si>
  <si>
    <t>Do'stlik tuman AKM</t>
  </si>
  <si>
    <t>Komputer texnikasi</t>
  </si>
  <si>
    <t xml:space="preserve">Dostlik tuman AKM </t>
  </si>
  <si>
    <t>Stol</t>
  </si>
  <si>
    <t>Yarim yumshoq stul</t>
  </si>
  <si>
    <t>Stul</t>
  </si>
  <si>
    <t>Yumshoq mebel</t>
  </si>
  <si>
    <t>Stelaj</t>
  </si>
  <si>
    <t>skayner</t>
  </si>
  <si>
    <t>prentir</t>
  </si>
  <si>
    <t xml:space="preserve">kutubxonachi ish stoli </t>
  </si>
  <si>
    <t>kartochka javoni</t>
  </si>
  <si>
    <t>politerli stul</t>
  </si>
  <si>
    <t xml:space="preserve">kiyim shkafi </t>
  </si>
  <si>
    <t>seyf</t>
  </si>
  <si>
    <t>USB perexodnik</t>
  </si>
  <si>
    <t>TPS AVT(Blok pitaniya)</t>
  </si>
  <si>
    <t>Izoh: Do'stlik tuman axborot-kutubxona markazi balansida jami 11 dona kompyuter mavjud bo'lib shundan 6 donasi xodimlar uchun ajratilgan. Qolgan 5 donasi  yaroqsiz. Shuningdek Stol-2 ta, stelaj-14 ta, tibbiyot karovati-2ta, doska-2 ta, tumba-30 ta yarqosiz holatga kelganligi va balans qiymati nol bo`lgani uchun 2-chorak holatiga ko`ra balansdan chiqarildi</t>
  </si>
  <si>
    <t>Do`stlik tuman axborot -kutubxona markazining ijtimoiy tarmoqlarda faolligi bo'yicha 2024-yil  yarim yillik                                                                                                                                                 MA'LUMOT</t>
  </si>
  <si>
    <t>Jadval-10</t>
  </si>
  <si>
    <t>Hududlar                                                     (AKM va TAKM)</t>
  </si>
  <si>
    <t>Kutubxona veb sahifasi</t>
  </si>
  <si>
    <t xml:space="preserve">Ijtimoiy tarmoqlarda kutubxona faoliyatiga oid yangiliklarni yoritish </t>
  </si>
  <si>
    <t>tashrif buyuruvchilar soni</t>
  </si>
  <si>
    <t>ko'rishlar soni</t>
  </si>
  <si>
    <t>Facebook</t>
  </si>
  <si>
    <t>Youtube</t>
  </si>
  <si>
    <t>Instagram</t>
  </si>
  <si>
    <t>Twitter</t>
  </si>
  <si>
    <t>Telegram</t>
  </si>
  <si>
    <t>havola 
( link)</t>
  </si>
  <si>
    <t>obunachilar soni</t>
  </si>
  <si>
    <t>elektron kitoblar</t>
  </si>
  <si>
    <t>audio kitoblar</t>
  </si>
  <si>
    <t>video roliklar</t>
  </si>
  <si>
    <t xml:space="preserve"> Do'stlik TAKM</t>
  </si>
  <si>
    <t>https://www.facebook.com/profile.php?id=100074738524848</t>
  </si>
  <si>
    <t xml:space="preserve">https://youtube.com/channel/UCkGk0GhqpjUJ4hvIpzauQGg </t>
  </si>
  <si>
    <t>https://www.instagram.com/dustlikakm.zn.uz/</t>
  </si>
  <si>
    <t xml:space="preserve">https://t.me/Axborotkutubxonamarkazikanali </t>
  </si>
  <si>
    <t xml:space="preserve">https://t.me/onlinesearchbook </t>
  </si>
  <si>
    <t xml:space="preserve">https://t.me/Axborotkutubxonaquiztest </t>
  </si>
  <si>
    <t xml:space="preserve">https://t.me/dostlikakmkitobxonlarklubi </t>
  </si>
  <si>
    <t>JAMI</t>
  </si>
  <si>
    <t>Do`stlik tuman AKM direktori:                                                                                          B.Yu.Karimov</t>
  </si>
  <si>
    <t>Do`stlik tuman axborot-kutubxona markazi fondini xatlovdan o'tkazish bo'yicha 2024-yil yarim yillik   MA'LUMOT</t>
  </si>
  <si>
    <t>Jadval-11</t>
  </si>
  <si>
    <t>Nom</t>
  </si>
  <si>
    <t>2024-yil ( yarim yillik)</t>
  </si>
  <si>
    <t>Hatlovdan o'tkaziladigan jami fond (nusxada)</t>
  </si>
  <si>
    <t>Hatlovdan o'tkazildi (nusxada)</t>
  </si>
  <si>
    <t>Yaroqsizlar (nusxada)</t>
  </si>
  <si>
    <t>Mazmunan eskirgan adabiyotlar (nusxada)</t>
  </si>
  <si>
    <t>Elektron resurslar</t>
  </si>
  <si>
    <t>JAMI:</t>
  </si>
  <si>
    <t xml:space="preserve"> </t>
  </si>
  <si>
    <t xml:space="preserve">Do`stlik tuman axborot-kutubxona markazining  internet  bo‘yicha  2024-yil yarim yillik                                                                                                                                                                               MA'LUMOT </t>
  </si>
  <si>
    <t>Jadval-12</t>
  </si>
  <si>
    <t>Axborot-kutubxona markazi</t>
  </si>
  <si>
    <t>Server qurilmalari</t>
  </si>
  <si>
    <t>Lokal tarmoq (bor yoki yo'q)</t>
  </si>
  <si>
    <t>Internet tarmog'i</t>
  </si>
  <si>
    <t>Internet tarmog'iga ulangan kompyuterlar soni</t>
  </si>
  <si>
    <t xml:space="preserve">Qo'shimcha ma'lumotlar
</t>
  </si>
  <si>
    <t>Soni</t>
  </si>
  <si>
    <t>Texnik ko'rsatgichlar</t>
  </si>
  <si>
    <t>Tipi (ADSL/FTTB</t>
  </si>
  <si>
    <t>Ta'rifi (nomi, tezligi</t>
  </si>
  <si>
    <t>Wi-Fi zona (bor yoki yo'q)</t>
  </si>
  <si>
    <t>Foydalanuvchilar soni</t>
  </si>
  <si>
    <t>Xodimlar soni</t>
  </si>
  <si>
    <t>Bor</t>
  </si>
  <si>
    <t>ADSL</t>
  </si>
  <si>
    <t>Korparativ 3</t>
  </si>
  <si>
    <t>bor</t>
  </si>
  <si>
    <t>5 dona kompyuter va 2 dona printer yaroqsiz holatda.</t>
  </si>
  <si>
    <t>Do`stlik tuman axborot-kutubxona muassasai  kitob fondi, kitob sotib olishga  ajratilgan va sarflangan mablag‘lar  2024-yil yarim yillik</t>
  </si>
  <si>
    <t>MA’LUMOT</t>
  </si>
  <si>
    <t>Jadval-13</t>
  </si>
  <si>
    <t>Hududiy tuzilmalar</t>
  </si>
  <si>
    <t>Kitob fondi</t>
  </si>
  <si>
    <t>shundan</t>
  </si>
  <si>
    <t>2022 y. ajratilgan mablag' (mln.so'm)</t>
  </si>
  <si>
    <t>2022 y. Sotib olingan kitoblar soni (yillik holatiga)</t>
  </si>
  <si>
    <t>2023 y. ajratilgan mablag'  (Yillik holatiga) (mln.so'm)</t>
  </si>
  <si>
    <t>2023 y. Sotib olingan kitoblar soni (Yillik holatiga)</t>
  </si>
  <si>
    <t>2024 y. rejalashtirilgan mablag'  (prognoz) (mln.so'm)</t>
  </si>
  <si>
    <t>2024 y. Sotib olingan kitoblar soni (yarim yillik holatiga)</t>
  </si>
  <si>
    <t>tuman(shahar)</t>
  </si>
  <si>
    <t>kiril</t>
  </si>
  <si>
    <t>lotin</t>
  </si>
  <si>
    <t>Do`stlik tuman axborot-kutubxona markazining shtatlar jadvali ijrosi yuizasidan 2024-yil yarim yillik                                                                                          MA'LUMOT</t>
  </si>
  <si>
    <t>Jadval-14</t>
  </si>
  <si>
    <t>2023 yil</t>
  </si>
  <si>
    <t>2024 yil</t>
  </si>
  <si>
    <t>Farqi</t>
  </si>
  <si>
    <t xml:space="preserve">Shtatlar birligi o‘zgarishiga izoh </t>
  </si>
  <si>
    <t>Ma'muriy- boshqaruv xodimlari shtat birligi</t>
  </si>
  <si>
    <t>Asosiy xodimlar shtat birligi</t>
  </si>
  <si>
    <t xml:space="preserve">Texnik va xizmat ko‘rsatuvchi xodimlar shtat birligi </t>
  </si>
  <si>
    <t>Jami shtat birligi</t>
  </si>
  <si>
    <t xml:space="preserve">Shtatlar jadvalida xodimlarni moddiy rag‘batlantirish jamg‘armasida ko‘zda tutilgan mablag‘                </t>
  </si>
  <si>
    <t>Shtatlar jadvalida xodimlarni moddiy rag‘batlantirish jamg‘armasidan ustamalar tayinlashga, mukofotlashga ishlatilgan mablag‘</t>
  </si>
  <si>
    <t>Shtatlar jadvalida xodimlarni moddiy rag‘batlantirish jamg‘armasida ko‘zda tutilgan mablag‘</t>
  </si>
  <si>
    <t>O`zbekiston Respublikasi huzuridagi Axborot va Ommaviy kommunkiatsiyalar agentligining 2024-yil 30-apreldagi 97-buyrugi bilan Kassir shtati qisqartirildi</t>
  </si>
  <si>
    <t>Do`stlik  tuman axborot-kutubxona markazining  davriy nashrlarga obunani tashkil qilinishi to‘g‘risida 2024-yil yillik                                                                                           MA'LUMOT</t>
  </si>
  <si>
    <t>Jadval-15</t>
  </si>
  <si>
    <t>T/R</t>
  </si>
  <si>
    <t>Davriy nashrlar nashrlar/jurnal</t>
  </si>
  <si>
    <t xml:space="preserve">2022 y. </t>
  </si>
  <si>
    <t>2023 y.</t>
  </si>
  <si>
    <t>2024 y. ( yarim yillik )</t>
  </si>
  <si>
    <t>mahalliy</t>
  </si>
  <si>
    <t>MDH</t>
  </si>
  <si>
    <t>xorijiy</t>
  </si>
  <si>
    <r>
      <rPr>
        <b/>
        <sz val="11"/>
        <color theme="1"/>
        <rFont val="Times New Roman"/>
        <charset val="204"/>
      </rPr>
      <t xml:space="preserve">ajratilgan mablag'lar </t>
    </r>
    <r>
      <rPr>
        <b/>
        <i/>
        <sz val="11"/>
        <color indexed="8"/>
        <rFont val="Times New Roman"/>
        <charset val="204"/>
      </rPr>
      <t>mln.so'm</t>
    </r>
  </si>
  <si>
    <t>ajratilgan mablag'lar mln.so'm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</si>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</sst>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_р_._-;\-* #\ ##0_р_._-;_-* &quot;-&quot;_р_._-;_-@_-"/>
    <numFmt numFmtId="181" formatCode="_-* #\ ##0.00_р_._-;\-* #\ ##0.00_р_._-;_-* &quot;-&quot;??_р_._-;_-@_-"/>
    <numFmt numFmtId="182" formatCode="_-* #\ ##0.0_р_._-;\-* #\ ##0.0_р_._-;_-* &quot;-&quot;??_р_._-;_-@_-"/>
    <numFmt numFmtId="183" formatCode="_-* #\ ##0.0_р_._-;\-* #\ ##0.0_р_._-;_-* &quot; &quot;??_р_._-;_-@_-"/>
    <numFmt numFmtId="184" formatCode="0.000"/>
    <numFmt numFmtId="185" formatCode="#\ ##0.00"/>
    <numFmt numFmtId="186" formatCode="#\ ##0.0"/>
    <numFmt numFmtId="187" formatCode="#\ ##0"/>
  </numFmts>
  <fonts count="83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9"/>
      <color theme="1"/>
      <name val="Times New Roman"/>
      <charset val="204"/>
    </font>
    <font>
      <sz val="14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1"/>
      <name val="Times New Roman"/>
      <charset val="204"/>
    </font>
    <font>
      <sz val="11"/>
      <color rgb="FF000000"/>
      <name val="Times New Roman"/>
      <charset val="204"/>
    </font>
    <font>
      <b/>
      <i/>
      <sz val="14"/>
      <color theme="1"/>
      <name val="Times New Roman"/>
      <charset val="204"/>
    </font>
    <font>
      <sz val="11"/>
      <name val="Times New Roman"/>
      <charset val="204"/>
    </font>
    <font>
      <b/>
      <sz val="12"/>
      <color theme="0"/>
      <name val="Times New Roman"/>
      <charset val="204"/>
    </font>
    <font>
      <b/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b/>
      <sz val="14"/>
      <color theme="1"/>
      <name val="Times New Roman"/>
      <charset val="134"/>
    </font>
    <font>
      <i/>
      <sz val="14"/>
      <color theme="1"/>
      <name val="Times New Roman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134"/>
    </font>
    <font>
      <b/>
      <i/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color rgb="FFFF0000"/>
      <name val="Times New Roman"/>
      <charset val="204"/>
    </font>
    <font>
      <b/>
      <sz val="20"/>
      <color theme="1"/>
      <name val="Times New Roman"/>
      <charset val="204"/>
    </font>
    <font>
      <u/>
      <sz val="12"/>
      <color theme="10"/>
      <name val="Times New Roman"/>
      <charset val="204"/>
    </font>
    <font>
      <b/>
      <sz val="18"/>
      <color theme="1"/>
      <name val="Times New Roman"/>
      <charset val="204"/>
    </font>
    <font>
      <sz val="11"/>
      <color indexed="8"/>
      <name val="Times New Roman"/>
      <charset val="204"/>
    </font>
    <font>
      <sz val="12"/>
      <color indexed="8"/>
      <name val="Times New Roman"/>
      <charset val="204"/>
    </font>
    <font>
      <sz val="14"/>
      <color theme="1"/>
      <name val="Calibri"/>
      <charset val="204"/>
      <scheme val="minor"/>
    </font>
    <font>
      <b/>
      <sz val="24"/>
      <color theme="1"/>
      <name val="Times New Roman"/>
      <charset val="204"/>
    </font>
    <font>
      <sz val="14"/>
      <name val="Times New Roman"/>
      <charset val="204"/>
    </font>
    <font>
      <b/>
      <i/>
      <sz val="14"/>
      <name val="Times New Roman"/>
      <charset val="204"/>
    </font>
    <font>
      <b/>
      <sz val="14"/>
      <name val="Times New Roman"/>
      <charset val="204"/>
    </font>
    <font>
      <i/>
      <sz val="18"/>
      <color theme="1"/>
      <name val="Times New Roman"/>
      <charset val="204"/>
    </font>
    <font>
      <i/>
      <sz val="16"/>
      <color theme="1"/>
      <name val="Times New Roman"/>
      <charset val="204"/>
    </font>
    <font>
      <b/>
      <sz val="14"/>
      <color theme="1"/>
      <name val="Calibri"/>
      <charset val="204"/>
      <scheme val="minor"/>
    </font>
    <font>
      <b/>
      <sz val="16"/>
      <name val="Times New Roman"/>
      <charset val="204"/>
    </font>
    <font>
      <b/>
      <i/>
      <sz val="11"/>
      <color theme="1"/>
      <name val="Times New Roman"/>
      <charset val="204"/>
    </font>
    <font>
      <b/>
      <sz val="13"/>
      <color theme="1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0"/>
      <color indexed="8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rgb="FFFF0000"/>
      <name val="Times New Roman"/>
      <charset val="204"/>
    </font>
    <font>
      <b/>
      <i/>
      <sz val="12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i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Calibri"/>
      <charset val="204"/>
      <scheme val="minor"/>
    </font>
    <font>
      <b/>
      <sz val="12"/>
      <color indexed="8"/>
      <name val="Times New Roman"/>
      <charset val="204"/>
    </font>
    <font>
      <sz val="11"/>
      <name val="Calibri"/>
      <charset val="204"/>
      <scheme val="minor"/>
    </font>
    <font>
      <i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204"/>
      <scheme val="minor"/>
    </font>
    <font>
      <u/>
      <sz val="11"/>
      <color theme="10"/>
      <name val="Calibri"/>
      <charset val="204"/>
    </font>
    <font>
      <u/>
      <sz val="11"/>
      <color indexed="12"/>
      <name val="Calibri"/>
      <charset val="204"/>
    </font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color indexed="8"/>
      <name val="Calibri"/>
      <charset val="204"/>
    </font>
    <font>
      <sz val="11"/>
      <name val="Calibri"/>
      <charset val="204"/>
    </font>
    <font>
      <sz val="11"/>
      <color indexed="8"/>
      <name val="Calibri"/>
      <charset val="134"/>
    </font>
    <font>
      <i/>
      <sz val="11"/>
      <color indexed="8"/>
      <name val="Times New Roman"/>
      <charset val="204"/>
    </font>
    <font>
      <b/>
      <i/>
      <sz val="11"/>
      <color indexed="8"/>
      <name val="Times New Roman"/>
      <charset val="204"/>
    </font>
  </fonts>
  <fills count="49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DBF1F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EDF7FD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B2B2B2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/>
    <xf numFmtId="176" fontId="0" fillId="0" borderId="0" applyFont="0" applyFill="0" applyBorder="0" applyAlignment="0" applyProtection="0"/>
    <xf numFmtId="177" fontId="53" fillId="0" borderId="0" applyFont="0" applyFill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178" fontId="53" fillId="0" borderId="0" applyFont="0" applyFill="0" applyBorder="0" applyAlignment="0" applyProtection="0">
      <alignment vertical="center"/>
    </xf>
    <xf numFmtId="179" fontId="53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3" fillId="18" borderId="38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39" applyNumberFormat="0" applyFill="0" applyAlignment="0" applyProtection="0">
      <alignment vertical="center"/>
    </xf>
    <xf numFmtId="0" fontId="60" fillId="0" borderId="39" applyNumberFormat="0" applyFill="0" applyAlignment="0" applyProtection="0">
      <alignment vertical="center"/>
    </xf>
    <xf numFmtId="0" fontId="61" fillId="0" borderId="4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9" borderId="41" applyNumberFormat="0" applyAlignment="0" applyProtection="0">
      <alignment vertical="center"/>
    </xf>
    <xf numFmtId="0" fontId="63" fillId="20" borderId="42" applyNumberFormat="0" applyAlignment="0" applyProtection="0">
      <alignment vertical="center"/>
    </xf>
    <xf numFmtId="0" fontId="64" fillId="20" borderId="41" applyNumberFormat="0" applyAlignment="0" applyProtection="0">
      <alignment vertical="center"/>
    </xf>
    <xf numFmtId="0" fontId="65" fillId="21" borderId="43" applyNumberFormat="0" applyAlignment="0" applyProtection="0">
      <alignment vertical="center"/>
    </xf>
    <xf numFmtId="0" fontId="66" fillId="0" borderId="44" applyNumberFormat="0" applyFill="0" applyAlignment="0" applyProtection="0">
      <alignment vertical="center"/>
    </xf>
    <xf numFmtId="0" fontId="67" fillId="0" borderId="45" applyNumberFormat="0" applyFill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/>
    <xf numFmtId="0" fontId="72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72" fillId="42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72" fillId="46" borderId="0" applyNumberFormat="0" applyBorder="0" applyAlignment="0" applyProtection="0">
      <alignment vertical="center"/>
    </xf>
    <xf numFmtId="0" fontId="72" fillId="47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/>
    <xf numFmtId="0" fontId="0" fillId="0" borderId="0"/>
    <xf numFmtId="0" fontId="76" fillId="0" borderId="0"/>
    <xf numFmtId="0" fontId="77" fillId="0" borderId="0"/>
    <xf numFmtId="0" fontId="76" fillId="0" borderId="0"/>
    <xf numFmtId="0" fontId="78" fillId="0" borderId="0"/>
    <xf numFmtId="0" fontId="78" fillId="0" borderId="0"/>
    <xf numFmtId="0" fontId="79" fillId="0" borderId="0">
      <alignment vertical="center"/>
    </xf>
    <xf numFmtId="180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77" fillId="0" borderId="0" applyFill="0" applyBorder="0" applyAlignment="0" applyProtection="0"/>
    <xf numFmtId="176" fontId="77" fillId="0" borderId="0" applyFill="0" applyBorder="0" applyAlignment="0" applyProtection="0"/>
    <xf numFmtId="176" fontId="77" fillId="0" borderId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2" fontId="78" fillId="0" borderId="0"/>
    <xf numFmtId="0" fontId="78" fillId="0" borderId="0"/>
    <xf numFmtId="183" fontId="80" fillId="0" borderId="0"/>
    <xf numFmtId="182" fontId="78" fillId="0" borderId="0"/>
    <xf numFmtId="0" fontId="78" fillId="0" borderId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77" fillId="0" borderId="0" applyFill="0" applyBorder="0" applyAlignment="0" applyProtection="0"/>
    <xf numFmtId="176" fontId="77" fillId="0" borderId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</cellStyleXfs>
  <cellXfs count="48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3" borderId="12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15" xfId="0" applyFont="1" applyFill="1" applyBorder="1" applyAlignment="1">
      <alignment horizontal="center" vertical="center" textRotation="90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21" xfId="1" applyNumberFormat="1" applyFont="1" applyBorder="1" applyAlignment="1">
      <alignment horizontal="center" vertical="center" wrapText="1"/>
    </xf>
    <xf numFmtId="49" fontId="5" fillId="0" borderId="18" xfId="1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29" xfId="1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82" fontId="5" fillId="0" borderId="29" xfId="1" applyNumberFormat="1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10" fillId="4" borderId="32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2" fillId="0" borderId="0" xfId="33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32" xfId="0" applyNumberFormat="1" applyFont="1" applyBorder="1" applyAlignment="1">
      <alignment horizontal="center" vertical="center"/>
    </xf>
    <xf numFmtId="184" fontId="10" fillId="4" borderId="3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0" fillId="0" borderId="32" xfId="0" applyBorder="1"/>
    <xf numFmtId="0" fontId="14" fillId="0" borderId="2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2" borderId="3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 indent="1"/>
    </xf>
    <xf numFmtId="0" fontId="17" fillId="2" borderId="32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/>
    </xf>
    <xf numFmtId="0" fontId="11" fillId="0" borderId="32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20" fillId="2" borderId="32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23" fillId="0" borderId="0" xfId="0" applyFont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4" fillId="0" borderId="32" xfId="6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4" fillId="0" borderId="32" xfId="6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textRotation="90" wrapText="1"/>
    </xf>
    <xf numFmtId="0" fontId="6" fillId="2" borderId="32" xfId="0" applyFont="1" applyFill="1" applyBorder="1" applyAlignment="1">
      <alignment horizontal="center" vertical="center" textRotation="90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26" fillId="6" borderId="32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2" borderId="32" xfId="0" applyFont="1" applyFill="1" applyBorder="1" applyAlignment="1">
      <alignment horizontal="center" vertical="center" textRotation="90" wrapText="1"/>
    </xf>
    <xf numFmtId="0" fontId="6" fillId="2" borderId="3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vertical="center" textRotation="90" wrapText="1"/>
    </xf>
    <xf numFmtId="0" fontId="6" fillId="7" borderId="32" xfId="0" applyFont="1" applyFill="1" applyBorder="1" applyAlignment="1">
      <alignment horizontal="center" vertical="center"/>
    </xf>
    <xf numFmtId="0" fontId="6" fillId="7" borderId="34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27" fillId="8" borderId="36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8" fillId="0" borderId="0" xfId="0" applyFont="1" applyProtection="1"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15" fillId="2" borderId="3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15" fillId="2" borderId="32" xfId="0" applyFont="1" applyFill="1" applyBorder="1" applyAlignment="1">
      <alignment horizontal="center" vertical="center" textRotation="90" wrapText="1"/>
    </xf>
    <xf numFmtId="0" fontId="10" fillId="2" borderId="32" xfId="0" applyFont="1" applyFill="1" applyBorder="1" applyAlignment="1">
      <alignment horizontal="center" vertical="center" wrapText="1"/>
    </xf>
    <xf numFmtId="0" fontId="15" fillId="9" borderId="32" xfId="0" applyFont="1" applyFill="1" applyBorder="1" applyAlignment="1">
      <alignment horizontal="center" vertical="center" wrapText="1"/>
    </xf>
    <xf numFmtId="0" fontId="15" fillId="9" borderId="32" xfId="0" applyFont="1" applyFill="1" applyBorder="1" applyAlignment="1">
      <alignment vertical="center" wrapText="1"/>
    </xf>
    <xf numFmtId="0" fontId="10" fillId="9" borderId="32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/>
    </xf>
    <xf numFmtId="0" fontId="30" fillId="7" borderId="32" xfId="0" applyFont="1" applyFill="1" applyBorder="1" applyAlignment="1">
      <alignment vertical="center"/>
    </xf>
    <xf numFmtId="0" fontId="30" fillId="7" borderId="32" xfId="0" applyFont="1" applyFill="1" applyBorder="1" applyAlignment="1">
      <alignment horizontal="center" vertical="center"/>
    </xf>
    <xf numFmtId="0" fontId="31" fillId="7" borderId="32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 applyProtection="1">
      <alignment horizontal="center" vertical="center"/>
      <protection locked="0"/>
    </xf>
    <xf numFmtId="0" fontId="5" fillId="7" borderId="32" xfId="0" applyFont="1" applyFill="1" applyBorder="1" applyAlignment="1" applyProtection="1">
      <alignment vertical="center"/>
      <protection locked="0"/>
    </xf>
    <xf numFmtId="0" fontId="30" fillId="7" borderId="32" xfId="0" applyFont="1" applyFill="1" applyBorder="1" applyAlignment="1" applyProtection="1">
      <alignment horizontal="center" vertical="center"/>
      <protection locked="0"/>
    </xf>
    <xf numFmtId="0" fontId="10" fillId="7" borderId="32" xfId="0" applyFont="1" applyFill="1" applyBorder="1" applyAlignment="1">
      <alignment horizontal="center" vertical="center"/>
    </xf>
    <xf numFmtId="0" fontId="15" fillId="9" borderId="32" xfId="0" applyFont="1" applyFill="1" applyBorder="1" applyAlignment="1">
      <alignment horizontal="center" vertical="center"/>
    </xf>
    <xf numFmtId="0" fontId="5" fillId="7" borderId="32" xfId="0" applyFont="1" applyFill="1" applyBorder="1" applyAlignment="1">
      <alignment vertical="center"/>
    </xf>
    <xf numFmtId="0" fontId="5" fillId="7" borderId="32" xfId="0" applyFont="1" applyFill="1" applyBorder="1" applyAlignment="1">
      <alignment horizontal="center" vertical="center"/>
    </xf>
    <xf numFmtId="0" fontId="30" fillId="7" borderId="32" xfId="0" applyFont="1" applyFill="1" applyBorder="1" applyAlignment="1" applyProtection="1">
      <alignment vertical="center"/>
      <protection locked="0"/>
    </xf>
    <xf numFmtId="0" fontId="5" fillId="7" borderId="32" xfId="0" applyFont="1" applyFill="1" applyBorder="1" applyAlignment="1" applyProtection="1">
      <alignment vertical="center" wrapText="1"/>
      <protection locked="0"/>
    </xf>
    <xf numFmtId="0" fontId="5" fillId="7" borderId="32" xfId="0" applyFont="1" applyFill="1" applyBorder="1" applyAlignment="1" applyProtection="1">
      <alignment horizontal="center" vertical="center" wrapText="1"/>
      <protection locked="0"/>
    </xf>
    <xf numFmtId="0" fontId="30" fillId="7" borderId="32" xfId="0" applyFont="1" applyFill="1" applyBorder="1" applyAlignment="1" applyProtection="1">
      <alignment vertical="center" wrapText="1"/>
      <protection locked="0"/>
    </xf>
    <xf numFmtId="0" fontId="15" fillId="9" borderId="32" xfId="0" applyFont="1" applyFill="1" applyBorder="1" applyAlignment="1" applyProtection="1">
      <alignment horizontal="center" vertical="center"/>
      <protection locked="0"/>
    </xf>
    <xf numFmtId="0" fontId="15" fillId="9" borderId="32" xfId="0" applyFont="1" applyFill="1" applyBorder="1" applyAlignment="1" applyProtection="1">
      <alignment vertical="center" wrapText="1"/>
      <protection locked="0"/>
    </xf>
    <xf numFmtId="0" fontId="15" fillId="9" borderId="32" xfId="0" applyFont="1" applyFill="1" applyBorder="1" applyAlignment="1" applyProtection="1">
      <alignment horizontal="center" vertical="center" wrapText="1"/>
      <protection locked="0"/>
    </xf>
    <xf numFmtId="0" fontId="32" fillId="9" borderId="32" xfId="0" applyFont="1" applyFill="1" applyBorder="1" applyAlignment="1" applyProtection="1">
      <alignment vertical="center" wrapText="1"/>
      <protection locked="0"/>
    </xf>
    <xf numFmtId="0" fontId="15" fillId="7" borderId="32" xfId="0" applyFont="1" applyFill="1" applyBorder="1" applyAlignment="1">
      <alignment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/>
    </xf>
    <xf numFmtId="0" fontId="32" fillId="7" borderId="32" xfId="0" applyFont="1" applyFill="1" applyBorder="1" applyAlignment="1">
      <alignment horizontal="center" vertical="center"/>
    </xf>
    <xf numFmtId="0" fontId="35" fillId="9" borderId="32" xfId="0" applyFont="1" applyFill="1" applyBorder="1" applyAlignment="1">
      <alignment horizontal="center" vertical="center"/>
    </xf>
    <xf numFmtId="0" fontId="10" fillId="9" borderId="32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6" fillId="0" borderId="0" xfId="0" applyFont="1" applyAlignment="1" applyProtection="1">
      <alignment horizontal="right"/>
      <protection locked="0"/>
    </xf>
    <xf numFmtId="0" fontId="15" fillId="2" borderId="32" xfId="0" applyFont="1" applyFill="1" applyBorder="1" applyAlignment="1">
      <alignment horizontal="center" wrapText="1"/>
    </xf>
    <xf numFmtId="0" fontId="5" fillId="2" borderId="32" xfId="0" applyFont="1" applyFill="1" applyBorder="1" applyAlignment="1">
      <alignment vertical="center" wrapText="1"/>
    </xf>
    <xf numFmtId="0" fontId="15" fillId="2" borderId="32" xfId="0" applyFont="1" applyFill="1" applyBorder="1" applyAlignment="1">
      <alignment horizontal="center" textRotation="90"/>
    </xf>
    <xf numFmtId="0" fontId="15" fillId="2" borderId="32" xfId="0" applyFont="1" applyFill="1" applyBorder="1" applyAlignment="1">
      <alignment horizontal="center" textRotation="90" wrapText="1"/>
    </xf>
    <xf numFmtId="0" fontId="10" fillId="2" borderId="32" xfId="0" applyFont="1" applyFill="1" applyBorder="1" applyAlignment="1">
      <alignment horizontal="center"/>
    </xf>
    <xf numFmtId="0" fontId="32" fillId="7" borderId="32" xfId="0" applyFont="1" applyFill="1" applyBorder="1"/>
    <xf numFmtId="0" fontId="15" fillId="7" borderId="32" xfId="0" applyFont="1" applyFill="1" applyBorder="1" applyAlignment="1" applyProtection="1">
      <alignment horizontal="center"/>
      <protection locked="0"/>
    </xf>
    <xf numFmtId="0" fontId="15" fillId="7" borderId="32" xfId="0" applyFont="1" applyFill="1" applyBorder="1" applyAlignment="1" applyProtection="1">
      <alignment horizontal="center" vertical="center"/>
      <protection locked="0"/>
    </xf>
    <xf numFmtId="0" fontId="15" fillId="7" borderId="32" xfId="0" applyFont="1" applyFill="1" applyBorder="1" applyProtection="1">
      <protection locked="0"/>
    </xf>
    <xf numFmtId="0" fontId="15" fillId="7" borderId="32" xfId="0" applyFont="1" applyFill="1" applyBorder="1"/>
    <xf numFmtId="0" fontId="10" fillId="7" borderId="32" xfId="0" applyFont="1" applyFill="1" applyBorder="1" applyAlignment="1" applyProtection="1">
      <alignment horizontal="center" vertical="center"/>
      <protection locked="0"/>
    </xf>
    <xf numFmtId="0" fontId="10" fillId="9" borderId="32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30" fillId="7" borderId="32" xfId="0" applyFont="1" applyFill="1" applyBorder="1"/>
    <xf numFmtId="0" fontId="15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10" borderId="32" xfId="0" applyFont="1" applyFill="1" applyBorder="1" applyAlignment="1">
      <alignment horizontal="center" vertical="center"/>
    </xf>
    <xf numFmtId="0" fontId="3" fillId="10" borderId="32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" fillId="10" borderId="32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/>
    </xf>
    <xf numFmtId="0" fontId="37" fillId="10" borderId="32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left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37" fillId="11" borderId="32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left" vertical="center"/>
    </xf>
    <xf numFmtId="0" fontId="11" fillId="7" borderId="32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49" fontId="3" fillId="11" borderId="32" xfId="0" applyNumberFormat="1" applyFont="1" applyFill="1" applyBorder="1" applyAlignment="1">
      <alignment horizontal="center" vertical="center"/>
    </xf>
    <xf numFmtId="0" fontId="3" fillId="11" borderId="32" xfId="0" applyFont="1" applyFill="1" applyBorder="1" applyAlignment="1">
      <alignment vertical="center" wrapText="1"/>
    </xf>
    <xf numFmtId="0" fontId="20" fillId="11" borderId="32" xfId="0" applyFont="1" applyFill="1" applyBorder="1" applyAlignment="1">
      <alignment horizontal="center" vertical="center"/>
    </xf>
    <xf numFmtId="49" fontId="1" fillId="7" borderId="32" xfId="0" applyNumberFormat="1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vertical="center"/>
    </xf>
    <xf numFmtId="0" fontId="6" fillId="7" borderId="32" xfId="0" applyFont="1" applyFill="1" applyBorder="1" applyAlignment="1">
      <alignment vertical="center"/>
    </xf>
    <xf numFmtId="49" fontId="1" fillId="0" borderId="32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2" xfId="6" applyFont="1" applyBorder="1" applyAlignment="1" applyProtection="1">
      <alignment horizontal="center" vertical="center" wrapText="1"/>
    </xf>
    <xf numFmtId="0" fontId="21" fillId="0" borderId="32" xfId="6" applyFont="1" applyBorder="1" applyAlignment="1" applyProtection="1">
      <alignment horizontal="center" vertical="center" wrapText="1"/>
    </xf>
    <xf numFmtId="0" fontId="15" fillId="0" borderId="0" xfId="0" applyFont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" fillId="12" borderId="24" xfId="33" applyFont="1" applyFill="1" applyBorder="1" applyAlignment="1">
      <alignment horizontal="center" vertical="center" wrapText="1"/>
    </xf>
    <xf numFmtId="0" fontId="3" fillId="12" borderId="37" xfId="33" applyFont="1" applyFill="1" applyBorder="1" applyAlignment="1">
      <alignment horizontal="center" vertical="center" wrapText="1"/>
    </xf>
    <xf numFmtId="0" fontId="40" fillId="2" borderId="32" xfId="0" applyFont="1" applyFill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/>
    </xf>
    <xf numFmtId="185" fontId="0" fillId="0" borderId="32" xfId="0" applyNumberFormat="1" applyBorder="1" applyAlignment="1">
      <alignment horizontal="center"/>
    </xf>
    <xf numFmtId="0" fontId="3" fillId="0" borderId="0" xfId="0" applyFont="1"/>
    <xf numFmtId="0" fontId="41" fillId="0" borderId="32" xfId="0" applyFont="1" applyBorder="1" applyAlignment="1">
      <alignment horizontal="center" vertical="center" wrapText="1"/>
    </xf>
    <xf numFmtId="2" fontId="39" fillId="0" borderId="32" xfId="0" applyNumberFormat="1" applyFont="1" applyBorder="1" applyAlignment="1">
      <alignment horizontal="center" vertical="center" wrapText="1"/>
    </xf>
    <xf numFmtId="186" fontId="0" fillId="0" borderId="32" xfId="0" applyNumberFormat="1" applyBorder="1" applyAlignment="1">
      <alignment horizontal="center"/>
    </xf>
    <xf numFmtId="185" fontId="0" fillId="0" borderId="0" xfId="0" applyNumberFormat="1"/>
    <xf numFmtId="187" fontId="0" fillId="0" borderId="32" xfId="0" applyNumberFormat="1" applyBorder="1" applyAlignment="1">
      <alignment horizontal="center"/>
    </xf>
    <xf numFmtId="0" fontId="3" fillId="2" borderId="32" xfId="0" applyFont="1" applyFill="1" applyBorder="1" applyAlignment="1">
      <alignment horizontal="center" vertical="center"/>
    </xf>
    <xf numFmtId="0" fontId="37" fillId="2" borderId="32" xfId="0" applyFont="1" applyFill="1" applyBorder="1" applyAlignment="1">
      <alignment horizontal="center" vertical="center"/>
    </xf>
    <xf numFmtId="0" fontId="7" fillId="13" borderId="32" xfId="0" applyFont="1" applyFill="1" applyBorder="1" applyAlignment="1">
      <alignment horizontal="center" vertical="center"/>
    </xf>
    <xf numFmtId="0" fontId="7" fillId="13" borderId="32" xfId="0" applyFont="1" applyFill="1" applyBorder="1" applyAlignment="1">
      <alignment horizontal="left" vertical="center" wrapText="1"/>
    </xf>
    <xf numFmtId="0" fontId="6" fillId="13" borderId="32" xfId="0" applyFont="1" applyFill="1" applyBorder="1" applyAlignment="1">
      <alignment horizontal="center" vertical="center" wrapText="1"/>
    </xf>
    <xf numFmtId="0" fontId="6" fillId="13" borderId="32" xfId="0" applyFont="1" applyFill="1" applyBorder="1" applyAlignment="1">
      <alignment horizontal="left" vertical="center" wrapText="1"/>
    </xf>
    <xf numFmtId="0" fontId="0" fillId="13" borderId="32" xfId="0" applyFill="1" applyBorder="1"/>
    <xf numFmtId="0" fontId="0" fillId="13" borderId="32" xfId="0" applyFill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0" fontId="6" fillId="0" borderId="32" xfId="0" applyFont="1" applyBorder="1"/>
    <xf numFmtId="0" fontId="6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49" fontId="7" fillId="13" borderId="32" xfId="0" applyNumberFormat="1" applyFont="1" applyFill="1" applyBorder="1" applyAlignment="1">
      <alignment horizontal="center" vertical="center"/>
    </xf>
    <xf numFmtId="0" fontId="7" fillId="13" borderId="32" xfId="0" applyFont="1" applyFill="1" applyBorder="1"/>
    <xf numFmtId="0" fontId="22" fillId="13" borderId="32" xfId="0" applyFont="1" applyFill="1" applyBorder="1"/>
    <xf numFmtId="0" fontId="42" fillId="13" borderId="32" xfId="0" applyFont="1" applyFill="1" applyBorder="1"/>
    <xf numFmtId="0" fontId="6" fillId="0" borderId="32" xfId="0" applyFont="1" applyBorder="1" applyAlignment="1">
      <alignment horizontal="left" vertical="center" wrapText="1"/>
    </xf>
    <xf numFmtId="0" fontId="22" fillId="9" borderId="32" xfId="0" applyFont="1" applyFill="1" applyBorder="1" applyAlignment="1">
      <alignment horizontal="left" vertical="center" wrapText="1"/>
    </xf>
    <xf numFmtId="0" fontId="43" fillId="9" borderId="32" xfId="0" applyFont="1" applyFill="1" applyBorder="1" applyAlignment="1">
      <alignment horizontal="center" vertical="center" wrapText="1"/>
    </xf>
    <xf numFmtId="0" fontId="43" fillId="9" borderId="32" xfId="0" applyFont="1" applyFill="1" applyBorder="1"/>
    <xf numFmtId="0" fontId="42" fillId="9" borderId="32" xfId="0" applyFont="1" applyFill="1" applyBorder="1"/>
    <xf numFmtId="0" fontId="7" fillId="0" borderId="32" xfId="0" applyFont="1" applyBorder="1" applyAlignment="1">
      <alignment horizontal="left" vertical="center" wrapText="1"/>
    </xf>
    <xf numFmtId="0" fontId="0" fillId="9" borderId="32" xfId="0" applyFill="1" applyBorder="1" applyAlignment="1">
      <alignment horizontal="center"/>
    </xf>
    <xf numFmtId="0" fontId="22" fillId="0" borderId="32" xfId="0" applyFont="1" applyBorder="1" applyAlignment="1">
      <alignment horizontal="center" vertical="center" wrapText="1"/>
    </xf>
    <xf numFmtId="0" fontId="7" fillId="9" borderId="32" xfId="0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center"/>
    </xf>
    <xf numFmtId="0" fontId="22" fillId="0" borderId="32" xfId="0" applyFont="1" applyBorder="1" applyAlignment="1">
      <alignment horizontal="left" vertical="center" wrapText="1"/>
    </xf>
    <xf numFmtId="0" fontId="22" fillId="13" borderId="32" xfId="0" applyFont="1" applyFill="1" applyBorder="1" applyAlignment="1">
      <alignment horizontal="center" vertical="center" wrapText="1"/>
    </xf>
    <xf numFmtId="0" fontId="6" fillId="13" borderId="32" xfId="0" applyFont="1" applyFill="1" applyBorder="1"/>
    <xf numFmtId="49" fontId="6" fillId="7" borderId="32" xfId="0" applyNumberFormat="1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left" vertical="center" wrapText="1"/>
    </xf>
    <xf numFmtId="0" fontId="7" fillId="7" borderId="32" xfId="0" applyFont="1" applyFill="1" applyBorder="1" applyAlignment="1">
      <alignment horizontal="left" vertical="center" wrapText="1"/>
    </xf>
    <xf numFmtId="0" fontId="6" fillId="7" borderId="32" xfId="0" applyFont="1" applyFill="1" applyBorder="1"/>
    <xf numFmtId="0" fontId="0" fillId="7" borderId="32" xfId="0" applyFill="1" applyBorder="1"/>
    <xf numFmtId="0" fontId="6" fillId="13" borderId="32" xfId="0" applyFont="1" applyFill="1" applyBorder="1" applyAlignment="1">
      <alignment horizontal="center"/>
    </xf>
    <xf numFmtId="0" fontId="15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20" fillId="7" borderId="32" xfId="0" applyFont="1" applyFill="1" applyBorder="1" applyAlignment="1">
      <alignment horizontal="center"/>
    </xf>
    <xf numFmtId="0" fontId="20" fillId="13" borderId="32" xfId="0" applyFont="1" applyFill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5" fillId="2" borderId="32" xfId="0" applyFont="1" applyFill="1" applyBorder="1" applyAlignment="1">
      <alignment horizontal="center" vertical="center"/>
    </xf>
    <xf numFmtId="0" fontId="7" fillId="13" borderId="32" xfId="0" applyFont="1" applyFill="1" applyBorder="1" applyAlignment="1">
      <alignment horizontal="center" vertical="center" wrapText="1"/>
    </xf>
    <xf numFmtId="0" fontId="20" fillId="13" borderId="32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vertical="center" wrapText="1"/>
    </xf>
    <xf numFmtId="0" fontId="44" fillId="7" borderId="32" xfId="0" applyFont="1" applyFill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/>
    </xf>
    <xf numFmtId="0" fontId="7" fillId="13" borderId="32" xfId="0" applyFont="1" applyFill="1" applyBorder="1" applyAlignment="1">
      <alignment horizontal="left" vertical="center"/>
    </xf>
    <xf numFmtId="0" fontId="20" fillId="13" borderId="32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20" fillId="7" borderId="32" xfId="0" applyFont="1" applyFill="1" applyBorder="1" applyAlignment="1">
      <alignment horizontal="left" vertical="center"/>
    </xf>
    <xf numFmtId="0" fontId="20" fillId="7" borderId="32" xfId="0" applyFont="1" applyFill="1" applyBorder="1" applyAlignment="1">
      <alignment vertical="center" wrapText="1"/>
    </xf>
    <xf numFmtId="0" fontId="6" fillId="0" borderId="32" xfId="0" applyFont="1" applyBorder="1" applyAlignment="1">
      <alignment horizontal="left" vertical="center"/>
    </xf>
    <xf numFmtId="0" fontId="20" fillId="9" borderId="32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left" vertical="top" wrapText="1"/>
    </xf>
    <xf numFmtId="0" fontId="20" fillId="9" borderId="32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vertical="top" wrapText="1"/>
    </xf>
    <xf numFmtId="0" fontId="6" fillId="0" borderId="32" xfId="0" applyFont="1" applyBorder="1" applyAlignment="1">
      <alignment vertical="top"/>
    </xf>
    <xf numFmtId="49" fontId="7" fillId="7" borderId="32" xfId="0" applyNumberFormat="1" applyFont="1" applyFill="1" applyBorder="1" applyAlignment="1">
      <alignment horizontal="center" vertical="center"/>
    </xf>
    <xf numFmtId="0" fontId="6" fillId="0" borderId="32" xfId="0" applyFont="1" applyBorder="1" applyAlignment="1">
      <alignment vertical="center" wrapText="1"/>
    </xf>
    <xf numFmtId="0" fontId="20" fillId="0" borderId="32" xfId="0" applyFont="1" applyBorder="1" applyAlignment="1">
      <alignment horizontal="left" vertical="center"/>
    </xf>
    <xf numFmtId="0" fontId="20" fillId="0" borderId="32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7" borderId="32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15" fillId="2" borderId="32" xfId="0" applyFont="1" applyFill="1" applyBorder="1" applyAlignment="1">
      <alignment horizontal="center"/>
    </xf>
    <xf numFmtId="0" fontId="20" fillId="0" borderId="32" xfId="0" applyFont="1" applyBorder="1"/>
    <xf numFmtId="0" fontId="44" fillId="0" borderId="32" xfId="0" applyFont="1" applyBorder="1" applyAlignment="1">
      <alignment horizontal="center"/>
    </xf>
    <xf numFmtId="0" fontId="20" fillId="9" borderId="32" xfId="0" applyFont="1" applyFill="1" applyBorder="1" applyAlignment="1">
      <alignment horizontal="center"/>
    </xf>
    <xf numFmtId="0" fontId="44" fillId="13" borderId="32" xfId="0" applyFont="1" applyFill="1" applyBorder="1" applyAlignment="1">
      <alignment horizontal="center"/>
    </xf>
    <xf numFmtId="0" fontId="7" fillId="7" borderId="32" xfId="0" applyFont="1" applyFill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49" fontId="7" fillId="14" borderId="32" xfId="0" applyNumberFormat="1" applyFont="1" applyFill="1" applyBorder="1" applyAlignment="1">
      <alignment horizontal="center" vertical="center"/>
    </xf>
    <xf numFmtId="0" fontId="7" fillId="14" borderId="32" xfId="0" applyFont="1" applyFill="1" applyBorder="1" applyAlignment="1">
      <alignment vertical="top" wrapText="1"/>
    </xf>
    <xf numFmtId="0" fontId="20" fillId="14" borderId="32" xfId="0" applyFont="1" applyFill="1" applyBorder="1" applyAlignment="1">
      <alignment horizontal="center" vertical="center"/>
    </xf>
    <xf numFmtId="0" fontId="45" fillId="0" borderId="32" xfId="0" applyFont="1" applyBorder="1" applyAlignment="1">
      <alignment vertical="center" wrapText="1"/>
    </xf>
    <xf numFmtId="0" fontId="45" fillId="0" borderId="32" xfId="0" applyFont="1" applyBorder="1" applyAlignment="1">
      <alignment horizontal="left" vertical="center" wrapText="1"/>
    </xf>
    <xf numFmtId="0" fontId="45" fillId="0" borderId="32" xfId="0" applyFont="1" applyBorder="1"/>
    <xf numFmtId="0" fontId="7" fillId="7" borderId="32" xfId="0" applyFont="1" applyFill="1" applyBorder="1" applyAlignment="1">
      <alignment horizontal="left" vertical="top" wrapText="1"/>
    </xf>
    <xf numFmtId="0" fontId="45" fillId="0" borderId="32" xfId="0" applyFont="1" applyBorder="1" applyAlignment="1">
      <alignment wrapText="1"/>
    </xf>
    <xf numFmtId="0" fontId="46" fillId="7" borderId="32" xfId="0" applyFont="1" applyFill="1" applyBorder="1"/>
    <xf numFmtId="0" fontId="6" fillId="7" borderId="32" xfId="0" applyFont="1" applyFill="1" applyBorder="1" applyAlignment="1">
      <alignment horizontal="left" vertical="top" wrapText="1"/>
    </xf>
    <xf numFmtId="0" fontId="20" fillId="9" borderId="32" xfId="0" applyFont="1" applyFill="1" applyBorder="1" applyAlignment="1">
      <alignment horizontal="left" vertical="center" wrapText="1"/>
    </xf>
    <xf numFmtId="0" fontId="20" fillId="9" borderId="32" xfId="0" applyFont="1" applyFill="1" applyBorder="1" applyAlignment="1">
      <alignment vertical="center" wrapText="1"/>
    </xf>
    <xf numFmtId="0" fontId="20" fillId="9" borderId="32" xfId="0" applyFont="1" applyFill="1" applyBorder="1"/>
    <xf numFmtId="0" fontId="20" fillId="9" borderId="32" xfId="0" applyFont="1" applyFill="1" applyBorder="1" applyAlignment="1">
      <alignment horizontal="left" vertical="center"/>
    </xf>
    <xf numFmtId="0" fontId="23" fillId="0" borderId="0" xfId="0" applyFont="1" applyAlignment="1" applyProtection="1">
      <alignment horizontal="center" vertical="center" wrapText="1"/>
      <protection locked="0"/>
    </xf>
    <xf numFmtId="0" fontId="3" fillId="15" borderId="32" xfId="0" applyFont="1" applyFill="1" applyBorder="1" applyAlignment="1" applyProtection="1">
      <alignment horizontal="center" vertical="center"/>
      <protection locked="0"/>
    </xf>
    <xf numFmtId="0" fontId="0" fillId="15" borderId="32" xfId="0" applyFill="1" applyBorder="1" applyAlignment="1" applyProtection="1">
      <alignment horizontal="center"/>
      <protection locked="0"/>
    </xf>
    <xf numFmtId="0" fontId="3" fillId="15" borderId="32" xfId="0" applyFont="1" applyFill="1" applyBorder="1" applyAlignment="1" applyProtection="1">
      <alignment horizontal="center" vertical="center" wrapText="1"/>
      <protection locked="0"/>
    </xf>
    <xf numFmtId="0" fontId="7" fillId="15" borderId="32" xfId="0" applyFont="1" applyFill="1" applyBorder="1" applyAlignment="1" applyProtection="1">
      <alignment horizontal="center" vertical="center"/>
      <protection locked="0"/>
    </xf>
    <xf numFmtId="0" fontId="3" fillId="15" borderId="32" xfId="0" applyFont="1" applyFill="1" applyBorder="1" applyAlignment="1" applyProtection="1">
      <alignment vertical="center" wrapText="1"/>
      <protection locked="0"/>
    </xf>
    <xf numFmtId="0" fontId="7" fillId="15" borderId="32" xfId="0" applyFont="1" applyFill="1" applyBorder="1" applyAlignment="1" applyProtection="1">
      <alignment horizontal="center" vertical="center" wrapText="1"/>
      <protection locked="0"/>
    </xf>
    <xf numFmtId="0" fontId="7" fillId="15" borderId="32" xfId="0" applyFont="1" applyFill="1" applyBorder="1" applyAlignment="1" applyProtection="1">
      <alignment horizontal="center" vertical="center" textRotation="90" wrapText="1"/>
      <protection locked="0"/>
    </xf>
    <xf numFmtId="0" fontId="3" fillId="15" borderId="1" xfId="0" applyFont="1" applyFill="1" applyBorder="1" applyAlignment="1" applyProtection="1">
      <alignment horizontal="center" vertical="center" wrapText="1"/>
      <protection locked="0"/>
    </xf>
    <xf numFmtId="0" fontId="7" fillId="15" borderId="32" xfId="0" applyFont="1" applyFill="1" applyBorder="1" applyAlignment="1" applyProtection="1">
      <alignment horizontal="center" vertical="center" textRotation="90"/>
      <protection locked="0"/>
    </xf>
    <xf numFmtId="0" fontId="3" fillId="15" borderId="16" xfId="0" applyFont="1" applyFill="1" applyBorder="1" applyAlignment="1" applyProtection="1">
      <alignment horizontal="center" vertical="center" wrapText="1"/>
      <protection locked="0"/>
    </xf>
    <xf numFmtId="0" fontId="47" fillId="15" borderId="32" xfId="0" applyFont="1" applyFill="1" applyBorder="1" applyAlignment="1" applyProtection="1">
      <alignment horizontal="center"/>
      <protection locked="0"/>
    </xf>
    <xf numFmtId="0" fontId="3" fillId="9" borderId="32" xfId="0" applyFont="1" applyFill="1" applyBorder="1" applyAlignment="1" applyProtection="1">
      <alignment horizontal="center"/>
      <protection locked="0"/>
    </xf>
    <xf numFmtId="0" fontId="3" fillId="9" borderId="32" xfId="0" applyFont="1" applyFill="1" applyBorder="1" applyAlignment="1" applyProtection="1">
      <alignment horizontal="left"/>
      <protection locked="0"/>
    </xf>
    <xf numFmtId="0" fontId="7" fillId="9" borderId="32" xfId="0" applyFont="1" applyFill="1" applyBorder="1" applyAlignment="1" applyProtection="1">
      <alignment horizontal="center" vertical="center"/>
      <protection locked="0"/>
    </xf>
    <xf numFmtId="0" fontId="3" fillId="7" borderId="32" xfId="0" applyFont="1" applyFill="1" applyBorder="1" applyAlignment="1" applyProtection="1">
      <alignment horizontal="center"/>
      <protection locked="0"/>
    </xf>
    <xf numFmtId="0" fontId="1" fillId="7" borderId="32" xfId="0" applyFont="1" applyFill="1" applyBorder="1" applyAlignment="1" applyProtection="1">
      <alignment horizontal="left"/>
      <protection locked="0"/>
    </xf>
    <xf numFmtId="0" fontId="1" fillId="7" borderId="32" xfId="0" applyFont="1" applyFill="1" applyBorder="1" applyAlignment="1" applyProtection="1">
      <alignment horizontal="center" vertical="center"/>
      <protection locked="0"/>
    </xf>
    <xf numFmtId="0" fontId="6" fillId="7" borderId="32" xfId="0" applyFont="1" applyFill="1" applyBorder="1" applyAlignment="1" applyProtection="1">
      <alignment horizontal="center" vertical="center"/>
      <protection locked="0"/>
    </xf>
    <xf numFmtId="0" fontId="1" fillId="7" borderId="32" xfId="0" applyFont="1" applyFill="1" applyBorder="1" applyAlignment="1" applyProtection="1">
      <alignment horizontal="left" vertical="center" wrapText="1"/>
      <protection locked="0"/>
    </xf>
    <xf numFmtId="0" fontId="3" fillId="7" borderId="32" xfId="0" applyFont="1" applyFill="1" applyBorder="1" applyAlignment="1" applyProtection="1">
      <alignment horizontal="left" vertical="center" wrapText="1"/>
      <protection locked="0"/>
    </xf>
    <xf numFmtId="49" fontId="1" fillId="7" borderId="32" xfId="0" applyNumberFormat="1" applyFont="1" applyFill="1" applyBorder="1" applyAlignment="1" applyProtection="1">
      <alignment horizontal="center" vertical="center"/>
      <protection locked="0"/>
    </xf>
    <xf numFmtId="0" fontId="3" fillId="9" borderId="32" xfId="0" applyFont="1" applyFill="1" applyBorder="1" applyAlignment="1" applyProtection="1">
      <alignment horizontal="center" vertical="center"/>
      <protection locked="0"/>
    </xf>
    <xf numFmtId="0" fontId="3" fillId="9" borderId="32" xfId="0" applyFont="1" applyFill="1" applyBorder="1" applyAlignment="1" applyProtection="1">
      <alignment horizontal="center" vertical="center" wrapText="1"/>
      <protection locked="0"/>
    </xf>
    <xf numFmtId="49" fontId="3" fillId="9" borderId="32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/>
    </xf>
    <xf numFmtId="0" fontId="3" fillId="15" borderId="32" xfId="0" applyFont="1" applyFill="1" applyBorder="1" applyAlignment="1" applyProtection="1">
      <alignment horizontal="center" vertical="center" textRotation="90"/>
      <protection locked="0"/>
    </xf>
    <xf numFmtId="0" fontId="47" fillId="15" borderId="3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3" fillId="15" borderId="32" xfId="0" applyFont="1" applyFill="1" applyBorder="1" applyAlignment="1" applyProtection="1">
      <alignment horizontal="center" vertical="center" textRotation="90" wrapText="1"/>
      <protection locked="0"/>
    </xf>
    <xf numFmtId="0" fontId="7" fillId="5" borderId="32" xfId="0" applyFont="1" applyFill="1" applyBorder="1" applyAlignment="1" applyProtection="1">
      <alignment horizontal="center" vertical="center"/>
      <protection locked="0"/>
    </xf>
    <xf numFmtId="0" fontId="48" fillId="7" borderId="32" xfId="0" applyFont="1" applyFill="1" applyBorder="1" applyAlignment="1" applyProtection="1">
      <alignment horizontal="center" vertical="center"/>
      <protection locked="0"/>
    </xf>
    <xf numFmtId="0" fontId="49" fillId="7" borderId="32" xfId="0" applyFont="1" applyFill="1" applyBorder="1" applyAlignment="1" applyProtection="1">
      <alignment horizontal="center" vertical="center"/>
      <protection locked="0"/>
    </xf>
    <xf numFmtId="0" fontId="50" fillId="5" borderId="32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0" fillId="15" borderId="32" xfId="0" applyFont="1" applyFill="1" applyBorder="1" applyAlignment="1" applyProtection="1">
      <alignment horizontal="center" vertical="center"/>
      <protection locked="0"/>
    </xf>
    <xf numFmtId="0" fontId="3" fillId="5" borderId="32" xfId="0" applyFont="1" applyFill="1" applyBorder="1" applyAlignment="1">
      <alignment horizontal="center" vertical="center"/>
    </xf>
    <xf numFmtId="0" fontId="7" fillId="5" borderId="32" xfId="0" applyFont="1" applyFill="1" applyBorder="1"/>
    <xf numFmtId="0" fontId="20" fillId="5" borderId="32" xfId="0" applyFont="1" applyFill="1" applyBorder="1" applyAlignment="1">
      <alignment horizontal="center"/>
    </xf>
    <xf numFmtId="0" fontId="3" fillId="7" borderId="32" xfId="0" applyFont="1" applyFill="1" applyBorder="1" applyAlignment="1" applyProtection="1">
      <alignment horizontal="center" vertical="center"/>
      <protection locked="0"/>
    </xf>
    <xf numFmtId="0" fontId="3" fillId="7" borderId="32" xfId="0" applyFont="1" applyFill="1" applyBorder="1" applyProtection="1"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1" fillId="7" borderId="32" xfId="0" applyFont="1" applyFill="1" applyBorder="1" applyProtection="1">
      <protection locked="0"/>
    </xf>
    <xf numFmtId="0" fontId="47" fillId="0" borderId="32" xfId="0" applyFont="1" applyBorder="1" applyAlignment="1" applyProtection="1">
      <alignment horizontal="center" vertical="center"/>
      <protection locked="0"/>
    </xf>
    <xf numFmtId="0" fontId="3" fillId="7" borderId="32" xfId="0" applyFont="1" applyFill="1" applyBorder="1"/>
    <xf numFmtId="0" fontId="3" fillId="7" borderId="32" xfId="0" applyFont="1" applyFill="1" applyBorder="1" applyAlignment="1" applyProtection="1">
      <alignment horizontal="left"/>
      <protection locked="0"/>
    </xf>
    <xf numFmtId="49" fontId="7" fillId="5" borderId="32" xfId="0" applyNumberFormat="1" applyFont="1" applyFill="1" applyBorder="1" applyAlignment="1">
      <alignment horizontal="center" vertical="center"/>
    </xf>
    <xf numFmtId="49" fontId="20" fillId="5" borderId="32" xfId="0" applyNumberFormat="1" applyFont="1" applyFill="1" applyBorder="1" applyAlignment="1">
      <alignment horizontal="center"/>
    </xf>
    <xf numFmtId="49" fontId="1" fillId="7" borderId="32" xfId="0" applyNumberFormat="1" applyFont="1" applyFill="1" applyBorder="1" applyAlignment="1" applyProtection="1">
      <alignment horizontal="center"/>
      <protection locked="0"/>
    </xf>
    <xf numFmtId="0" fontId="1" fillId="7" borderId="32" xfId="0" applyFont="1" applyFill="1" applyBorder="1" applyAlignment="1" applyProtection="1">
      <alignment horizontal="center"/>
      <protection locked="0"/>
    </xf>
    <xf numFmtId="0" fontId="1" fillId="7" borderId="32" xfId="0" applyFont="1" applyFill="1" applyBorder="1" applyAlignment="1" applyProtection="1">
      <alignment horizontal="left" vertical="center"/>
      <protection locked="0"/>
    </xf>
    <xf numFmtId="0" fontId="11" fillId="7" borderId="32" xfId="0" applyFont="1" applyFill="1" applyBorder="1" applyAlignment="1" applyProtection="1">
      <alignment wrapText="1"/>
      <protection locked="0"/>
    </xf>
    <xf numFmtId="0" fontId="51" fillId="7" borderId="32" xfId="0" applyFont="1" applyFill="1" applyBorder="1" applyAlignment="1" applyProtection="1">
      <alignment horizontal="center"/>
      <protection locked="0"/>
    </xf>
    <xf numFmtId="0" fontId="0" fillId="7" borderId="32" xfId="0" applyFill="1" applyBorder="1" applyAlignment="1" applyProtection="1">
      <alignment horizontal="center"/>
      <protection locked="0"/>
    </xf>
    <xf numFmtId="0" fontId="11" fillId="7" borderId="32" xfId="0" applyFont="1" applyFill="1" applyBorder="1" applyAlignment="1" applyProtection="1">
      <alignment horizontal="left" vertical="center"/>
      <protection locked="0"/>
    </xf>
    <xf numFmtId="0" fontId="11" fillId="7" borderId="32" xfId="0" applyFont="1" applyFill="1" applyBorder="1" applyProtection="1">
      <protection locked="0"/>
    </xf>
    <xf numFmtId="0" fontId="0" fillId="7" borderId="32" xfId="0" applyFill="1" applyBorder="1" applyProtection="1">
      <protection locked="0"/>
    </xf>
    <xf numFmtId="49" fontId="3" fillId="5" borderId="32" xfId="0" applyNumberFormat="1" applyFont="1" applyFill="1" applyBorder="1" applyAlignment="1">
      <alignment horizontal="center" vertical="center"/>
    </xf>
    <xf numFmtId="0" fontId="3" fillId="5" borderId="32" xfId="0" applyFont="1" applyFill="1" applyBorder="1"/>
    <xf numFmtId="0" fontId="20" fillId="5" borderId="16" xfId="0" applyFont="1" applyFill="1" applyBorder="1" applyAlignment="1">
      <alignment horizontal="center"/>
    </xf>
    <xf numFmtId="49" fontId="3" fillId="4" borderId="32" xfId="0" applyNumberFormat="1" applyFont="1" applyFill="1" applyBorder="1" applyAlignment="1">
      <alignment horizontal="center" vertical="center"/>
    </xf>
    <xf numFmtId="0" fontId="3" fillId="4" borderId="32" xfId="0" applyFont="1" applyFill="1" applyBorder="1"/>
    <xf numFmtId="0" fontId="0" fillId="4" borderId="32" xfId="0" applyFill="1" applyBorder="1" applyAlignment="1">
      <alignment horizontal="center"/>
    </xf>
    <xf numFmtId="0" fontId="14" fillId="4" borderId="32" xfId="0" applyFont="1" applyFill="1" applyBorder="1" applyAlignment="1">
      <alignment horizontal="center"/>
    </xf>
    <xf numFmtId="49" fontId="8" fillId="16" borderId="32" xfId="0" applyNumberFormat="1" applyFont="1" applyFill="1" applyBorder="1" applyAlignment="1">
      <alignment horizontal="center" vertical="center"/>
    </xf>
    <xf numFmtId="0" fontId="3" fillId="16" borderId="32" xfId="0" applyFont="1" applyFill="1" applyBorder="1" applyAlignment="1">
      <alignment horizontal="left" vertical="center" wrapText="1"/>
    </xf>
    <xf numFmtId="0" fontId="44" fillId="16" borderId="32" xfId="0" applyFont="1" applyFill="1" applyBorder="1" applyAlignment="1">
      <alignment horizontal="center" vertical="center"/>
    </xf>
    <xf numFmtId="49" fontId="11" fillId="7" borderId="32" xfId="0" applyNumberFormat="1" applyFont="1" applyFill="1" applyBorder="1" applyProtection="1">
      <protection locked="0"/>
    </xf>
    <xf numFmtId="0" fontId="51" fillId="7" borderId="32" xfId="0" applyFont="1" applyFill="1" applyBorder="1" applyAlignment="1" applyProtection="1">
      <alignment horizontal="center" vertical="center"/>
      <protection locked="0"/>
    </xf>
    <xf numFmtId="49" fontId="11" fillId="7" borderId="32" xfId="0" applyNumberFormat="1" applyFont="1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Protection="1">
      <protection locked="0"/>
    </xf>
    <xf numFmtId="0" fontId="42" fillId="0" borderId="32" xfId="0" applyFont="1" applyFill="1" applyBorder="1" applyAlignment="1" applyProtection="1">
      <alignment horizontal="center" vertical="center"/>
      <protection locked="0"/>
    </xf>
    <xf numFmtId="0" fontId="44" fillId="0" borderId="32" xfId="0" applyFont="1" applyFill="1" applyBorder="1" applyAlignment="1" applyProtection="1">
      <alignment horizontal="center" vertical="center"/>
      <protection locked="0"/>
    </xf>
    <xf numFmtId="0" fontId="11" fillId="7" borderId="32" xfId="0" applyFont="1" applyFill="1" applyBorder="1"/>
    <xf numFmtId="0" fontId="52" fillId="7" borderId="32" xfId="0" applyFont="1" applyFill="1" applyBorder="1" applyAlignment="1" applyProtection="1">
      <alignment horizontal="center" vertical="center"/>
      <protection locked="0"/>
    </xf>
    <xf numFmtId="0" fontId="51" fillId="7" borderId="19" xfId="0" applyFont="1" applyFill="1" applyBorder="1" applyAlignment="1" applyProtection="1">
      <alignment horizontal="center" vertical="center"/>
      <protection locked="0"/>
    </xf>
    <xf numFmtId="0" fontId="11" fillId="7" borderId="32" xfId="0" applyFont="1" applyFill="1" applyBorder="1" applyAlignment="1" applyProtection="1">
      <alignment horizontal="center" vertical="center"/>
      <protection locked="0"/>
    </xf>
    <xf numFmtId="0" fontId="51" fillId="7" borderId="32" xfId="0" applyFont="1" applyFill="1" applyBorder="1" applyProtection="1">
      <protection locked="0"/>
    </xf>
    <xf numFmtId="0" fontId="51" fillId="7" borderId="19" xfId="0" applyFont="1" applyFill="1" applyBorder="1" applyProtection="1">
      <protection locked="0"/>
    </xf>
    <xf numFmtId="0" fontId="3" fillId="2" borderId="32" xfId="0" applyFont="1" applyFill="1" applyBorder="1" applyAlignment="1" applyProtection="1">
      <alignment horizontal="center"/>
      <protection locked="0"/>
    </xf>
    <xf numFmtId="0" fontId="20" fillId="15" borderId="32" xfId="0" applyFont="1" applyFill="1" applyBorder="1" applyAlignment="1" applyProtection="1">
      <alignment horizontal="center" vertical="center" wrapText="1"/>
      <protection locked="0"/>
    </xf>
    <xf numFmtId="0" fontId="20" fillId="17" borderId="32" xfId="0" applyFont="1" applyFill="1" applyBorder="1" applyAlignment="1">
      <alignment horizontal="center"/>
    </xf>
    <xf numFmtId="0" fontId="6" fillId="17" borderId="32" xfId="0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2" fontId="7" fillId="7" borderId="32" xfId="0" applyNumberFormat="1" applyFont="1" applyFill="1" applyBorder="1" applyAlignment="1" applyProtection="1">
      <alignment vertical="center" wrapText="1"/>
      <protection locked="0"/>
    </xf>
    <xf numFmtId="0" fontId="7" fillId="7" borderId="32" xfId="0" applyFont="1" applyFill="1" applyBorder="1" applyAlignment="1" applyProtection="1">
      <alignment vertical="center" wrapText="1"/>
      <protection locked="0"/>
    </xf>
    <xf numFmtId="0" fontId="20" fillId="5" borderId="32" xfId="0" applyFont="1" applyFill="1" applyBorder="1" applyAlignment="1" applyProtection="1">
      <alignment horizontal="center" vertical="center" wrapText="1"/>
      <protection locked="0"/>
    </xf>
    <xf numFmtId="0" fontId="20" fillId="7" borderId="32" xfId="0" applyFont="1" applyFill="1" applyBorder="1" applyAlignment="1" applyProtection="1">
      <alignment horizontal="center" vertical="center" wrapText="1"/>
      <protection locked="0"/>
    </xf>
    <xf numFmtId="0" fontId="7" fillId="17" borderId="32" xfId="0" applyFont="1" applyFill="1" applyBorder="1" applyAlignment="1">
      <alignment horizontal="center" vertical="center"/>
    </xf>
    <xf numFmtId="49" fontId="20" fillId="12" borderId="32" xfId="0" applyNumberFormat="1" applyFont="1" applyFill="1" applyBorder="1" applyAlignment="1">
      <alignment horizontal="center"/>
    </xf>
    <xf numFmtId="0" fontId="1" fillId="17" borderId="32" xfId="0" applyFont="1" applyFill="1" applyBorder="1" applyProtection="1">
      <protection locked="0"/>
    </xf>
    <xf numFmtId="0" fontId="1" fillId="7" borderId="32" xfId="0" applyFont="1" applyFill="1" applyBorder="1" applyAlignment="1" applyProtection="1">
      <alignment vertical="center" wrapText="1"/>
      <protection locked="0"/>
    </xf>
    <xf numFmtId="49" fontId="1" fillId="17" borderId="32" xfId="0" applyNumberFormat="1" applyFont="1" applyFill="1" applyBorder="1" applyProtection="1">
      <protection locked="0"/>
    </xf>
    <xf numFmtId="0" fontId="0" fillId="17" borderId="32" xfId="0" applyFill="1" applyBorder="1" applyProtection="1">
      <protection locked="0"/>
    </xf>
    <xf numFmtId="0" fontId="0" fillId="17" borderId="32" xfId="0" applyFill="1" applyBorder="1" applyAlignment="1">
      <alignment horizontal="center"/>
    </xf>
    <xf numFmtId="0" fontId="20" fillId="17" borderId="32" xfId="0" applyFont="1" applyFill="1" applyBorder="1" applyProtection="1">
      <protection locked="0"/>
    </xf>
    <xf numFmtId="0" fontId="20" fillId="7" borderId="32" xfId="0" applyFont="1" applyFill="1" applyBorder="1" applyAlignment="1" applyProtection="1">
      <alignment vertical="center" wrapText="1"/>
      <protection locked="0"/>
    </xf>
    <xf numFmtId="0" fontId="14" fillId="17" borderId="32" xfId="0" applyFont="1" applyFill="1" applyBorder="1" applyAlignment="1">
      <alignment horizontal="center"/>
    </xf>
    <xf numFmtId="0" fontId="14" fillId="5" borderId="32" xfId="0" applyFont="1" applyFill="1" applyBorder="1" applyAlignment="1">
      <alignment horizontal="center"/>
    </xf>
    <xf numFmtId="0" fontId="44" fillId="17" borderId="32" xfId="0" applyFont="1" applyFill="1" applyBorder="1" applyAlignment="1">
      <alignment horizontal="center" vertical="center"/>
    </xf>
    <xf numFmtId="0" fontId="20" fillId="16" borderId="32" xfId="0" applyFont="1" applyFill="1" applyBorder="1" applyAlignment="1">
      <alignment horizontal="center" vertical="center"/>
    </xf>
    <xf numFmtId="0" fontId="51" fillId="17" borderId="32" xfId="0" applyFont="1" applyFill="1" applyBorder="1" applyAlignment="1" applyProtection="1">
      <alignment horizontal="center" vertical="center"/>
      <protection locked="0"/>
    </xf>
    <xf numFmtId="0" fontId="11" fillId="7" borderId="32" xfId="0" applyFont="1" applyFill="1" applyBorder="1" applyAlignment="1" applyProtection="1">
      <alignment horizontal="center" vertical="center" wrapText="1"/>
      <protection locked="0"/>
    </xf>
    <xf numFmtId="0" fontId="11" fillId="17" borderId="32" xfId="0" applyFont="1" applyFill="1" applyBorder="1" applyAlignment="1" applyProtection="1">
      <alignment horizontal="center" vertical="center" wrapText="1"/>
      <protection locked="0"/>
    </xf>
    <xf numFmtId="0" fontId="51" fillId="7" borderId="22" xfId="0" applyFont="1" applyFill="1" applyBorder="1" applyAlignment="1" applyProtection="1">
      <alignment horizontal="center" vertical="center"/>
      <protection locked="0"/>
    </xf>
    <xf numFmtId="0" fontId="51" fillId="7" borderId="22" xfId="0" applyFont="1" applyFill="1" applyBorder="1" applyProtection="1">
      <protection locked="0"/>
    </xf>
    <xf numFmtId="0" fontId="51" fillId="17" borderId="32" xfId="0" applyFont="1" applyFill="1" applyBorder="1" applyProtection="1">
      <protection locked="0"/>
    </xf>
    <xf numFmtId="0" fontId="11" fillId="7" borderId="32" xfId="0" applyFont="1" applyFill="1" applyBorder="1" applyAlignment="1" applyProtection="1">
      <alignment vertical="center" wrapText="1"/>
      <protection locked="0"/>
    </xf>
    <xf numFmtId="0" fontId="42" fillId="0" borderId="0" xfId="0" applyFont="1"/>
  </cellXfs>
  <cellStyles count="10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Гиперссылка 2 2" xfId="50"/>
    <cellStyle name="Гиперссылка 2 3" xfId="51"/>
    <cellStyle name="Гиперссылка 3" xfId="52"/>
    <cellStyle name="Обычный 2" xfId="53"/>
    <cellStyle name="Обычный 2 2" xfId="54"/>
    <cellStyle name="Обычный 3" xfId="55"/>
    <cellStyle name="Обычный 4" xfId="56"/>
    <cellStyle name="Обычный 4 2" xfId="57"/>
    <cellStyle name="Обычный 5" xfId="58"/>
    <cellStyle name="Обычный 8" xfId="59"/>
    <cellStyle name="Финансовый [0] 2" xfId="60"/>
    <cellStyle name="Финансовый 10" xfId="61"/>
    <cellStyle name="Финансовый 11" xfId="62"/>
    <cellStyle name="Финансовый 12" xfId="63"/>
    <cellStyle name="Финансовый 13" xfId="64"/>
    <cellStyle name="Финансовый 14" xfId="65"/>
    <cellStyle name="Финансовый 15" xfId="66"/>
    <cellStyle name="Финансовый 16" xfId="67"/>
    <cellStyle name="Финансовый 17" xfId="68"/>
    <cellStyle name="Финансовый 18" xfId="69"/>
    <cellStyle name="Финансовый 19" xfId="70"/>
    <cellStyle name="Финансовый 2" xfId="71"/>
    <cellStyle name="Финансовый 2 2" xfId="72"/>
    <cellStyle name="Финансовый 2 2 2" xfId="73"/>
    <cellStyle name="Финансовый 2 3" xfId="74"/>
    <cellStyle name="Финансовый 2 3 2" xfId="75"/>
    <cellStyle name="Финансовый 2 4" xfId="76"/>
    <cellStyle name="Финансовый 2 5" xfId="77"/>
    <cellStyle name="Финансовый 2 5 2" xfId="78"/>
    <cellStyle name="Финансовый 2 5 3" xfId="79"/>
    <cellStyle name="Финансовый 20" xfId="80"/>
    <cellStyle name="Финансовый 21" xfId="81"/>
    <cellStyle name="Финансовый 22" xfId="82"/>
    <cellStyle name="Финансовый 23" xfId="83"/>
    <cellStyle name="Финансовый 24" xfId="84"/>
    <cellStyle name="Финансовый 25" xfId="85"/>
    <cellStyle name="Финансовый 26" xfId="86"/>
    <cellStyle name="Финансовый 27" xfId="87"/>
    <cellStyle name="Финансовый 28" xfId="88"/>
    <cellStyle name="Финансовый 29" xfId="89"/>
    <cellStyle name="Финансовый 3" xfId="90"/>
    <cellStyle name="Финансовый 3 2" xfId="91"/>
    <cellStyle name="Финансовый 3 2 2" xfId="92"/>
    <cellStyle name="Финансовый 3 2 3" xfId="93"/>
    <cellStyle name="Финансовый 30" xfId="94"/>
    <cellStyle name="Финансовый 31" xfId="95"/>
    <cellStyle name="Финансовый 32" xfId="96"/>
    <cellStyle name="Финансовый 33" xfId="97"/>
    <cellStyle name="Финансовый 34" xfId="98"/>
    <cellStyle name="Финансовый 4" xfId="99"/>
    <cellStyle name="Финансовый 5" xfId="100"/>
    <cellStyle name="Финансовый 6" xfId="101"/>
    <cellStyle name="Финансовый 7" xfId="102"/>
    <cellStyle name="Финансовый 8" xfId="103"/>
    <cellStyle name="Финансовый 9" xfId="10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6" Type="http://schemas.openxmlformats.org/officeDocument/2006/relationships/hyperlink" Target="https://t.me/dostlikakmkitobxonlarklubi" TargetMode="External"/><Relationship Id="rId5" Type="http://schemas.openxmlformats.org/officeDocument/2006/relationships/hyperlink" Target="https://t.me/onlinesearchbook" TargetMode="External"/><Relationship Id="rId4" Type="http://schemas.openxmlformats.org/officeDocument/2006/relationships/hyperlink" Target="https://t.me/Axborotkutubxonamarkazikanali" TargetMode="External"/><Relationship Id="rId3" Type="http://schemas.openxmlformats.org/officeDocument/2006/relationships/hyperlink" Target="https://www.instagram.com/dustlikakm.zn.uz/" TargetMode="External"/><Relationship Id="rId2" Type="http://schemas.openxmlformats.org/officeDocument/2006/relationships/hyperlink" Target="https://t.me/Axborotkutubxonaquiztest" TargetMode="External"/><Relationship Id="rId1" Type="http://schemas.openxmlformats.org/officeDocument/2006/relationships/hyperlink" Target="https://www.facebook.com/profile.php?id=100074738524848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groups/27834142486518055/?ref=share" TargetMode="External"/><Relationship Id="rId1" Type="http://schemas.openxmlformats.org/officeDocument/2006/relationships/hyperlink" Target="https://www.facebook.com/groups/2783414248651805/?ref=sh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5"/>
  <sheetViews>
    <sheetView zoomScale="70" zoomScaleNormal="70" topLeftCell="A22" workbookViewId="0">
      <selection activeCell="S3" sqref="S3"/>
    </sheetView>
  </sheetViews>
  <sheetFormatPr defaultColWidth="9" defaultRowHeight="15"/>
  <cols>
    <col min="1" max="1" width="9.42857142857143" customWidth="1"/>
    <col min="2" max="2" width="62.1428571428571" customWidth="1"/>
    <col min="3" max="3" width="17.5714285714286" customWidth="1"/>
    <col min="4" max="4" width="16.1428571428571" customWidth="1"/>
    <col min="5" max="5" width="9.14285714285714" customWidth="1"/>
    <col min="6" max="6" width="17" customWidth="1"/>
    <col min="7" max="7" width="10.7142857142857" customWidth="1"/>
    <col min="9" max="9" width="14.7142857142857" customWidth="1"/>
    <col min="10" max="10" width="12.8571428571429" customWidth="1"/>
    <col min="11" max="11" width="14.7142857142857" customWidth="1"/>
    <col min="12" max="12" width="9.71428571428571" customWidth="1"/>
    <col min="13" max="13" width="12.2857142857143" customWidth="1"/>
    <col min="14" max="14" width="18.7142857142857" customWidth="1"/>
    <col min="15" max="15" width="19.1428571428571" customWidth="1"/>
  </cols>
  <sheetData>
    <row r="1" ht="44.25" customHeight="1" spans="1:15">
      <c r="A1" s="408" t="s">
        <v>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</row>
    <row r="2" customHeight="1" spans="1:15">
      <c r="A2" s="373" t="s">
        <v>1</v>
      </c>
      <c r="B2" s="373" t="s">
        <v>2</v>
      </c>
      <c r="C2" s="373" t="s">
        <v>3</v>
      </c>
      <c r="D2" s="373"/>
      <c r="E2" s="373" t="s">
        <v>4</v>
      </c>
      <c r="F2" s="373"/>
      <c r="G2" s="373" t="s">
        <v>5</v>
      </c>
      <c r="H2" s="373"/>
      <c r="I2" s="453" t="s">
        <v>6</v>
      </c>
      <c r="J2" s="453"/>
      <c r="K2" s="453"/>
      <c r="L2" s="375" t="s">
        <v>7</v>
      </c>
      <c r="M2" s="375"/>
      <c r="N2" s="375" t="s">
        <v>8</v>
      </c>
      <c r="O2" s="375"/>
    </row>
    <row r="3" customHeight="1" spans="1:15">
      <c r="A3" s="373"/>
      <c r="B3" s="373"/>
      <c r="C3" s="373"/>
      <c r="D3" s="373"/>
      <c r="E3" s="373"/>
      <c r="F3" s="373"/>
      <c r="G3" s="373"/>
      <c r="H3" s="373"/>
      <c r="I3" s="373" t="s">
        <v>9</v>
      </c>
      <c r="J3" s="373"/>
      <c r="K3" s="403" t="s">
        <v>10</v>
      </c>
      <c r="L3" s="375"/>
      <c r="M3" s="375"/>
      <c r="N3" s="375"/>
      <c r="O3" s="375"/>
    </row>
    <row r="4" spans="1:15">
      <c r="A4" s="373"/>
      <c r="B4" s="373"/>
      <c r="C4" s="398" t="s">
        <v>11</v>
      </c>
      <c r="D4" s="398" t="s">
        <v>12</v>
      </c>
      <c r="E4" s="398" t="s">
        <v>11</v>
      </c>
      <c r="F4" s="398" t="s">
        <v>12</v>
      </c>
      <c r="G4" s="398" t="s">
        <v>11</v>
      </c>
      <c r="H4" s="398" t="s">
        <v>12</v>
      </c>
      <c r="I4" s="398" t="s">
        <v>11</v>
      </c>
      <c r="J4" s="398" t="s">
        <v>12</v>
      </c>
      <c r="K4" s="403"/>
      <c r="L4" s="398" t="s">
        <v>11</v>
      </c>
      <c r="M4" s="398" t="s">
        <v>12</v>
      </c>
      <c r="N4" s="398" t="str">
        <f>+L4</f>
        <v>nomda</v>
      </c>
      <c r="O4" s="398" t="str">
        <f>+M4</f>
        <v>nusxada</v>
      </c>
    </row>
    <row r="5" spans="1:15">
      <c r="A5" s="373"/>
      <c r="B5" s="373"/>
      <c r="C5" s="398"/>
      <c r="D5" s="398"/>
      <c r="E5" s="398"/>
      <c r="F5" s="398"/>
      <c r="G5" s="398"/>
      <c r="H5" s="398"/>
      <c r="I5" s="398"/>
      <c r="J5" s="398"/>
      <c r="K5" s="403"/>
      <c r="L5" s="398"/>
      <c r="M5" s="398"/>
      <c r="N5" s="398"/>
      <c r="O5" s="398"/>
    </row>
    <row r="6" ht="15.75" customHeight="1" spans="1:15">
      <c r="A6" s="373"/>
      <c r="B6" s="373"/>
      <c r="C6" s="398"/>
      <c r="D6" s="398"/>
      <c r="E6" s="398"/>
      <c r="F6" s="398"/>
      <c r="G6" s="398"/>
      <c r="H6" s="398"/>
      <c r="I6" s="398"/>
      <c r="J6" s="398"/>
      <c r="K6" s="403"/>
      <c r="L6" s="398"/>
      <c r="M6" s="398"/>
      <c r="N6" s="398"/>
      <c r="O6" s="398"/>
    </row>
    <row r="7" ht="15.75" spans="1:15">
      <c r="A7" s="409" t="s">
        <v>13</v>
      </c>
      <c r="B7" s="409" t="s">
        <v>14</v>
      </c>
      <c r="C7" s="409" t="s">
        <v>15</v>
      </c>
      <c r="D7" s="409" t="s">
        <v>16</v>
      </c>
      <c r="E7" s="409" t="s">
        <v>17</v>
      </c>
      <c r="F7" s="409" t="s">
        <v>18</v>
      </c>
      <c r="G7" s="409" t="s">
        <v>19</v>
      </c>
      <c r="H7" s="409" t="s">
        <v>20</v>
      </c>
      <c r="I7" s="409" t="s">
        <v>21</v>
      </c>
      <c r="J7" s="409" t="s">
        <v>22</v>
      </c>
      <c r="K7" s="454" t="s">
        <v>23</v>
      </c>
      <c r="L7" s="454" t="s">
        <v>24</v>
      </c>
      <c r="M7" s="454" t="s">
        <v>25</v>
      </c>
      <c r="N7" s="454" t="s">
        <v>26</v>
      </c>
      <c r="O7" s="454" t="s">
        <v>27</v>
      </c>
    </row>
    <row r="8" ht="15.75" spans="1:15">
      <c r="A8" s="410">
        <v>1</v>
      </c>
      <c r="B8" s="411" t="s">
        <v>28</v>
      </c>
      <c r="C8" s="412">
        <f>C10+C11+C12+C13+C14</f>
        <v>7794</v>
      </c>
      <c r="D8" s="412">
        <f t="shared" ref="D8:M8" si="0">D10+D11+D12+D13+D14</f>
        <v>24436</v>
      </c>
      <c r="E8" s="412">
        <f t="shared" si="0"/>
        <v>7</v>
      </c>
      <c r="F8" s="412">
        <f t="shared" si="0"/>
        <v>41</v>
      </c>
      <c r="G8" s="412">
        <f t="shared" si="0"/>
        <v>9</v>
      </c>
      <c r="H8" s="412">
        <f t="shared" si="0"/>
        <v>125</v>
      </c>
      <c r="I8" s="412">
        <f t="shared" si="0"/>
        <v>0</v>
      </c>
      <c r="J8" s="412">
        <f t="shared" si="0"/>
        <v>0</v>
      </c>
      <c r="K8" s="455">
        <f t="shared" si="0"/>
        <v>0</v>
      </c>
      <c r="L8" s="412">
        <f t="shared" si="0"/>
        <v>0</v>
      </c>
      <c r="M8" s="412">
        <f t="shared" si="0"/>
        <v>0</v>
      </c>
      <c r="N8" s="412">
        <f>C8+E8+G8+I8+K8+L8</f>
        <v>7810</v>
      </c>
      <c r="O8" s="412">
        <f>D8+F8+H8+J8+M8</f>
        <v>24602</v>
      </c>
    </row>
    <row r="9" ht="15.75" spans="1:15">
      <c r="A9" s="413"/>
      <c r="B9" s="414" t="s">
        <v>29</v>
      </c>
      <c r="C9" s="415"/>
      <c r="D9" s="415"/>
      <c r="E9" s="415"/>
      <c r="F9" s="415"/>
      <c r="G9" s="415"/>
      <c r="H9" s="415"/>
      <c r="I9" s="415"/>
      <c r="J9" s="415"/>
      <c r="K9" s="456"/>
      <c r="L9" s="457"/>
      <c r="M9" s="457"/>
      <c r="N9" s="458"/>
      <c r="O9" s="459"/>
    </row>
    <row r="10" ht="15.75" spans="1:15">
      <c r="A10" s="393" t="s">
        <v>30</v>
      </c>
      <c r="B10" s="416" t="s">
        <v>31</v>
      </c>
      <c r="C10" s="417">
        <v>5950</v>
      </c>
      <c r="D10" s="415">
        <v>17999</v>
      </c>
      <c r="E10" s="415">
        <v>1</v>
      </c>
      <c r="F10" s="415">
        <v>8</v>
      </c>
      <c r="G10" s="415"/>
      <c r="H10" s="415"/>
      <c r="I10" s="415"/>
      <c r="J10" s="415"/>
      <c r="K10" s="456"/>
      <c r="L10" s="457"/>
      <c r="M10" s="457"/>
      <c r="N10" s="460">
        <f>C10+E10+G10+I10+K10+L10</f>
        <v>5951</v>
      </c>
      <c r="O10" s="460">
        <f>D10+F10+H10+J10+M10</f>
        <v>18007</v>
      </c>
    </row>
    <row r="11" ht="15.75" spans="1:15">
      <c r="A11" s="393" t="s">
        <v>32</v>
      </c>
      <c r="B11" s="416" t="s">
        <v>33</v>
      </c>
      <c r="C11" s="417">
        <v>0</v>
      </c>
      <c r="D11" s="415"/>
      <c r="E11" s="415">
        <v>6</v>
      </c>
      <c r="F11" s="415">
        <v>33</v>
      </c>
      <c r="G11" s="415">
        <v>9</v>
      </c>
      <c r="H11" s="415">
        <v>125</v>
      </c>
      <c r="I11" s="415"/>
      <c r="J11" s="415"/>
      <c r="K11" s="456"/>
      <c r="L11" s="457"/>
      <c r="M11" s="457"/>
      <c r="N11" s="460">
        <f t="shared" ref="N11:N19" si="1">C11+E11+G11+I11+K11+L11</f>
        <v>15</v>
      </c>
      <c r="O11" s="460">
        <f t="shared" ref="O11:O19" si="2">D11+F11+H11+J11+M11</f>
        <v>158</v>
      </c>
    </row>
    <row r="12" ht="15.75" spans="1:15">
      <c r="A12" s="393" t="s">
        <v>34</v>
      </c>
      <c r="B12" s="416" t="s">
        <v>35</v>
      </c>
      <c r="C12" s="417"/>
      <c r="D12" s="415"/>
      <c r="E12" s="415"/>
      <c r="F12" s="415"/>
      <c r="G12" s="415"/>
      <c r="H12" s="415"/>
      <c r="I12" s="415"/>
      <c r="J12" s="415"/>
      <c r="K12" s="456"/>
      <c r="L12" s="457"/>
      <c r="M12" s="457"/>
      <c r="N12" s="460">
        <f t="shared" si="1"/>
        <v>0</v>
      </c>
      <c r="O12" s="460">
        <f t="shared" si="2"/>
        <v>0</v>
      </c>
    </row>
    <row r="13" ht="15.75" spans="1:15">
      <c r="A13" s="393" t="s">
        <v>36</v>
      </c>
      <c r="B13" s="416" t="s">
        <v>37</v>
      </c>
      <c r="C13" s="417"/>
      <c r="D13" s="415"/>
      <c r="E13" s="415"/>
      <c r="F13" s="415"/>
      <c r="G13" s="415"/>
      <c r="H13" s="415"/>
      <c r="I13" s="415"/>
      <c r="J13" s="415"/>
      <c r="K13" s="456"/>
      <c r="L13" s="457"/>
      <c r="M13" s="457"/>
      <c r="N13" s="460">
        <f t="shared" si="1"/>
        <v>0</v>
      </c>
      <c r="O13" s="460">
        <f t="shared" si="2"/>
        <v>0</v>
      </c>
    </row>
    <row r="14" ht="15.75" spans="1:15">
      <c r="A14" s="393" t="s">
        <v>38</v>
      </c>
      <c r="B14" s="416" t="s">
        <v>39</v>
      </c>
      <c r="C14" s="417">
        <v>1844</v>
      </c>
      <c r="D14" s="415">
        <v>6437</v>
      </c>
      <c r="E14" s="415"/>
      <c r="F14" s="415"/>
      <c r="G14" s="415"/>
      <c r="H14" s="415"/>
      <c r="I14" s="415"/>
      <c r="J14" s="415"/>
      <c r="K14" s="456"/>
      <c r="L14" s="457"/>
      <c r="M14" s="457"/>
      <c r="N14" s="460">
        <f t="shared" si="1"/>
        <v>1844</v>
      </c>
      <c r="O14" s="460">
        <f t="shared" si="2"/>
        <v>6437</v>
      </c>
    </row>
    <row r="15" ht="15.75" spans="1:15">
      <c r="A15" s="393"/>
      <c r="B15" s="414" t="s">
        <v>29</v>
      </c>
      <c r="C15" s="415"/>
      <c r="D15" s="415"/>
      <c r="E15" s="415"/>
      <c r="F15" s="415"/>
      <c r="G15" s="415"/>
      <c r="H15" s="415"/>
      <c r="I15" s="415"/>
      <c r="J15" s="415"/>
      <c r="K15" s="456"/>
      <c r="L15" s="457"/>
      <c r="M15" s="457"/>
      <c r="N15" s="461"/>
      <c r="O15" s="461"/>
    </row>
    <row r="16" ht="15.75" spans="1:15">
      <c r="A16" s="254"/>
      <c r="B16" s="418" t="s">
        <v>40</v>
      </c>
      <c r="C16" s="414">
        <v>667</v>
      </c>
      <c r="D16" s="414">
        <v>1082</v>
      </c>
      <c r="E16" s="132"/>
      <c r="F16" s="132"/>
      <c r="G16" s="132"/>
      <c r="H16" s="132"/>
      <c r="I16" s="132"/>
      <c r="J16" s="132"/>
      <c r="K16" s="462"/>
      <c r="L16" s="132"/>
      <c r="M16" s="132"/>
      <c r="N16" s="460">
        <f>C16+E16+G16+I16+K16+L16</f>
        <v>667</v>
      </c>
      <c r="O16" s="460">
        <f t="shared" si="2"/>
        <v>1082</v>
      </c>
    </row>
    <row r="17" ht="15.75" spans="1:15">
      <c r="A17" s="393"/>
      <c r="B17" s="419" t="s">
        <v>41</v>
      </c>
      <c r="C17" s="414">
        <v>230</v>
      </c>
      <c r="D17" s="414">
        <v>9331</v>
      </c>
      <c r="E17" s="132"/>
      <c r="F17" s="132"/>
      <c r="G17" s="132"/>
      <c r="H17" s="132"/>
      <c r="I17" s="132"/>
      <c r="J17" s="132"/>
      <c r="K17" s="462"/>
      <c r="L17" s="132"/>
      <c r="M17" s="132"/>
      <c r="N17" s="460">
        <f t="shared" si="1"/>
        <v>230</v>
      </c>
      <c r="O17" s="460">
        <f t="shared" si="2"/>
        <v>9331</v>
      </c>
    </row>
    <row r="18" ht="15.75" spans="1:15">
      <c r="A18" s="393"/>
      <c r="B18" s="419" t="s">
        <v>42</v>
      </c>
      <c r="C18" s="132"/>
      <c r="D18" s="132"/>
      <c r="E18" s="132"/>
      <c r="F18" s="132"/>
      <c r="G18" s="132"/>
      <c r="H18" s="132"/>
      <c r="I18" s="132"/>
      <c r="J18" s="132"/>
      <c r="K18" s="462"/>
      <c r="L18" s="132"/>
      <c r="M18" s="132"/>
      <c r="N18" s="460">
        <f t="shared" si="1"/>
        <v>0</v>
      </c>
      <c r="O18" s="460">
        <f t="shared" si="2"/>
        <v>0</v>
      </c>
    </row>
    <row r="19" ht="15.75" spans="1:15">
      <c r="A19" s="420" t="s">
        <v>43</v>
      </c>
      <c r="B19" s="411" t="s">
        <v>44</v>
      </c>
      <c r="C19" s="421">
        <f>C20+C21+C22+C23+C24+C25+C26+C27+C28+C29</f>
        <v>7794</v>
      </c>
      <c r="D19" s="421">
        <f t="shared" ref="D19:M19" si="3">D20+D21+D22+D23+D24+D25+D26+D27+D28+D29</f>
        <v>24436</v>
      </c>
      <c r="E19" s="421">
        <f t="shared" si="3"/>
        <v>7</v>
      </c>
      <c r="F19" s="421">
        <f t="shared" si="3"/>
        <v>41</v>
      </c>
      <c r="G19" s="421">
        <f t="shared" si="3"/>
        <v>9</v>
      </c>
      <c r="H19" s="421">
        <f t="shared" si="3"/>
        <v>125</v>
      </c>
      <c r="I19" s="421">
        <f t="shared" si="3"/>
        <v>0</v>
      </c>
      <c r="J19" s="421">
        <f t="shared" si="3"/>
        <v>0</v>
      </c>
      <c r="K19" s="463">
        <f t="shared" si="3"/>
        <v>0</v>
      </c>
      <c r="L19" s="421">
        <f t="shared" si="3"/>
        <v>0</v>
      </c>
      <c r="M19" s="421">
        <f t="shared" si="3"/>
        <v>0</v>
      </c>
      <c r="N19" s="421">
        <f t="shared" si="1"/>
        <v>7810</v>
      </c>
      <c r="O19" s="421">
        <f t="shared" si="2"/>
        <v>24602</v>
      </c>
    </row>
    <row r="20" ht="15.75" spans="1:15">
      <c r="A20" s="422" t="s">
        <v>45</v>
      </c>
      <c r="B20" s="416" t="s">
        <v>46</v>
      </c>
      <c r="C20" s="423">
        <v>41</v>
      </c>
      <c r="D20" s="423">
        <v>71</v>
      </c>
      <c r="E20" s="423"/>
      <c r="F20" s="423"/>
      <c r="G20" s="423"/>
      <c r="H20" s="423"/>
      <c r="I20" s="423"/>
      <c r="J20" s="423"/>
      <c r="K20" s="464"/>
      <c r="L20" s="465"/>
      <c r="M20" s="465"/>
      <c r="N20" s="421">
        <f t="shared" ref="N20:N30" si="4">C20+E20+G20+I20+K20+L20</f>
        <v>41</v>
      </c>
      <c r="O20" s="421">
        <f t="shared" ref="O20:O30" si="5">D20+F20+H20+J20+M20</f>
        <v>71</v>
      </c>
    </row>
    <row r="21" ht="15.75" spans="1:15">
      <c r="A21" s="422" t="s">
        <v>47</v>
      </c>
      <c r="B21" s="416" t="s">
        <v>48</v>
      </c>
      <c r="C21" s="423">
        <v>82</v>
      </c>
      <c r="D21" s="423">
        <v>383</v>
      </c>
      <c r="E21" s="423"/>
      <c r="F21" s="423"/>
      <c r="G21" s="423"/>
      <c r="H21" s="423"/>
      <c r="I21" s="423"/>
      <c r="J21" s="423"/>
      <c r="K21" s="464"/>
      <c r="L21" s="465"/>
      <c r="M21" s="465"/>
      <c r="N21" s="421">
        <f t="shared" si="4"/>
        <v>82</v>
      </c>
      <c r="O21" s="421">
        <f t="shared" si="5"/>
        <v>383</v>
      </c>
    </row>
    <row r="22" ht="15.75" spans="1:15">
      <c r="A22" s="422" t="s">
        <v>49</v>
      </c>
      <c r="B22" s="416" t="s">
        <v>50</v>
      </c>
      <c r="C22" s="423">
        <v>44</v>
      </c>
      <c r="D22" s="423">
        <v>117</v>
      </c>
      <c r="E22" s="423"/>
      <c r="F22" s="423"/>
      <c r="G22" s="423"/>
      <c r="H22" s="423"/>
      <c r="I22" s="423"/>
      <c r="J22" s="423"/>
      <c r="K22" s="464"/>
      <c r="L22" s="465"/>
      <c r="M22" s="465"/>
      <c r="N22" s="421">
        <f t="shared" si="4"/>
        <v>44</v>
      </c>
      <c r="O22" s="421">
        <f t="shared" si="5"/>
        <v>117</v>
      </c>
    </row>
    <row r="23" ht="15.75" spans="1:15">
      <c r="A23" s="422" t="s">
        <v>51</v>
      </c>
      <c r="B23" s="391" t="s">
        <v>52</v>
      </c>
      <c r="C23" s="423">
        <v>1144</v>
      </c>
      <c r="D23" s="423">
        <v>5184</v>
      </c>
      <c r="E23" s="423">
        <v>7</v>
      </c>
      <c r="F23" s="423">
        <v>41</v>
      </c>
      <c r="G23" s="423">
        <v>9</v>
      </c>
      <c r="H23" s="423">
        <v>125</v>
      </c>
      <c r="I23" s="423"/>
      <c r="J23" s="423"/>
      <c r="K23" s="464"/>
      <c r="L23" s="465"/>
      <c r="M23" s="465"/>
      <c r="N23" s="421">
        <f t="shared" si="4"/>
        <v>1160</v>
      </c>
      <c r="O23" s="421">
        <f t="shared" si="5"/>
        <v>5350</v>
      </c>
    </row>
    <row r="24" ht="15.75" spans="1:15">
      <c r="A24" s="422" t="s">
        <v>53</v>
      </c>
      <c r="B24" s="424" t="s">
        <v>54</v>
      </c>
      <c r="C24" s="422" t="s">
        <v>55</v>
      </c>
      <c r="D24" s="422" t="s">
        <v>56</v>
      </c>
      <c r="E24" s="422"/>
      <c r="F24" s="422"/>
      <c r="G24" s="422"/>
      <c r="H24" s="422"/>
      <c r="I24" s="422"/>
      <c r="J24" s="422"/>
      <c r="K24" s="466"/>
      <c r="L24" s="465"/>
      <c r="M24" s="465"/>
      <c r="N24" s="421">
        <f t="shared" si="4"/>
        <v>174</v>
      </c>
      <c r="O24" s="421">
        <f t="shared" si="5"/>
        <v>2338</v>
      </c>
    </row>
    <row r="25" ht="21.75" customHeight="1" spans="1:15">
      <c r="A25" s="422" t="s">
        <v>57</v>
      </c>
      <c r="B25" s="425" t="s">
        <v>58</v>
      </c>
      <c r="C25" s="426">
        <v>83</v>
      </c>
      <c r="D25" s="426">
        <v>439</v>
      </c>
      <c r="E25" s="427"/>
      <c r="F25" s="427"/>
      <c r="G25" s="427"/>
      <c r="H25" s="427"/>
      <c r="I25" s="427"/>
      <c r="J25" s="427"/>
      <c r="K25" s="467"/>
      <c r="L25" s="465"/>
      <c r="M25" s="465"/>
      <c r="N25" s="421">
        <f t="shared" si="4"/>
        <v>83</v>
      </c>
      <c r="O25" s="421">
        <f t="shared" si="5"/>
        <v>439</v>
      </c>
    </row>
    <row r="26" ht="15.75" spans="1:15">
      <c r="A26" s="422" t="s">
        <v>59</v>
      </c>
      <c r="B26" s="428" t="s">
        <v>60</v>
      </c>
      <c r="C26" s="427">
        <v>39</v>
      </c>
      <c r="D26" s="427">
        <v>703</v>
      </c>
      <c r="E26" s="427"/>
      <c r="F26" s="427"/>
      <c r="G26" s="427"/>
      <c r="H26" s="427"/>
      <c r="I26" s="427"/>
      <c r="J26" s="427"/>
      <c r="K26" s="467"/>
      <c r="L26" s="465"/>
      <c r="M26" s="465"/>
      <c r="N26" s="421">
        <f t="shared" si="4"/>
        <v>39</v>
      </c>
      <c r="O26" s="421">
        <f t="shared" si="5"/>
        <v>703</v>
      </c>
    </row>
    <row r="27" ht="15.75" spans="1:15">
      <c r="A27" s="422" t="s">
        <v>61</v>
      </c>
      <c r="B27" s="429" t="s">
        <v>62</v>
      </c>
      <c r="C27" s="427">
        <v>119</v>
      </c>
      <c r="D27" s="427">
        <v>3066</v>
      </c>
      <c r="E27" s="427"/>
      <c r="F27" s="427"/>
      <c r="G27" s="427"/>
      <c r="H27" s="427"/>
      <c r="I27" s="427"/>
      <c r="J27" s="427"/>
      <c r="K27" s="467"/>
      <c r="L27" s="465"/>
      <c r="M27" s="465"/>
      <c r="N27" s="421">
        <f t="shared" si="4"/>
        <v>119</v>
      </c>
      <c r="O27" s="421">
        <f t="shared" si="5"/>
        <v>3066</v>
      </c>
    </row>
    <row r="28" ht="15.75" spans="1:15">
      <c r="A28" s="422" t="s">
        <v>63</v>
      </c>
      <c r="B28" s="429" t="s">
        <v>64</v>
      </c>
      <c r="C28" s="423">
        <v>6041</v>
      </c>
      <c r="D28" s="423">
        <v>11234</v>
      </c>
      <c r="E28" s="427"/>
      <c r="F28" s="427"/>
      <c r="G28" s="427"/>
      <c r="H28" s="427"/>
      <c r="I28" s="427"/>
      <c r="J28" s="427"/>
      <c r="K28" s="467"/>
      <c r="L28" s="465"/>
      <c r="M28" s="465"/>
      <c r="N28" s="421">
        <f t="shared" si="4"/>
        <v>6041</v>
      </c>
      <c r="O28" s="421">
        <f t="shared" si="5"/>
        <v>11234</v>
      </c>
    </row>
    <row r="29" ht="15.75" spans="1:15">
      <c r="A29" s="422" t="s">
        <v>65</v>
      </c>
      <c r="B29" s="416" t="s">
        <v>66</v>
      </c>
      <c r="C29" s="427">
        <v>27</v>
      </c>
      <c r="D29" s="427">
        <v>901</v>
      </c>
      <c r="E29" s="430"/>
      <c r="F29" s="430"/>
      <c r="G29" s="430"/>
      <c r="H29" s="430"/>
      <c r="I29" s="430"/>
      <c r="J29" s="430"/>
      <c r="K29" s="467"/>
      <c r="L29" s="465"/>
      <c r="M29" s="465"/>
      <c r="N29" s="421">
        <f t="shared" si="4"/>
        <v>27</v>
      </c>
      <c r="O29" s="421">
        <f t="shared" si="5"/>
        <v>901</v>
      </c>
    </row>
    <row r="30" ht="15.75" spans="1:15">
      <c r="A30" s="431" t="s">
        <v>67</v>
      </c>
      <c r="B30" s="432" t="s">
        <v>68</v>
      </c>
      <c r="C30" s="433">
        <f>C31+C34+C40</f>
        <v>7794</v>
      </c>
      <c r="D30" s="433">
        <f>D31+D34+D40</f>
        <v>24436</v>
      </c>
      <c r="E30" s="433">
        <f>E31+E34+E40</f>
        <v>7</v>
      </c>
      <c r="F30" s="433">
        <f t="shared" ref="F30:M30" si="6">F31+F34+F40</f>
        <v>41</v>
      </c>
      <c r="G30" s="433">
        <f t="shared" si="6"/>
        <v>9</v>
      </c>
      <c r="H30" s="433">
        <f t="shared" si="6"/>
        <v>125</v>
      </c>
      <c r="I30" s="433">
        <f t="shared" si="6"/>
        <v>0</v>
      </c>
      <c r="J30" s="433">
        <f t="shared" si="6"/>
        <v>0</v>
      </c>
      <c r="K30" s="455">
        <f t="shared" si="6"/>
        <v>0</v>
      </c>
      <c r="L30" s="412">
        <f t="shared" si="6"/>
        <v>0</v>
      </c>
      <c r="M30" s="412">
        <f t="shared" si="6"/>
        <v>0</v>
      </c>
      <c r="N30" s="412">
        <f t="shared" si="4"/>
        <v>7810</v>
      </c>
      <c r="O30" s="412">
        <f t="shared" si="5"/>
        <v>24602</v>
      </c>
    </row>
    <row r="31" ht="15.75" spans="1:15">
      <c r="A31" s="434" t="s">
        <v>69</v>
      </c>
      <c r="B31" s="435" t="s">
        <v>70</v>
      </c>
      <c r="C31" s="436">
        <f>C32+C33</f>
        <v>6638</v>
      </c>
      <c r="D31" s="436">
        <f>D32+D33</f>
        <v>20395</v>
      </c>
      <c r="E31" s="436">
        <f>E32+E33</f>
        <v>3</v>
      </c>
      <c r="F31" s="436">
        <f t="shared" ref="F31:M31" si="7">F32+F33</f>
        <v>11</v>
      </c>
      <c r="G31" s="436">
        <f t="shared" si="7"/>
        <v>6</v>
      </c>
      <c r="H31" s="436">
        <f t="shared" si="7"/>
        <v>122</v>
      </c>
      <c r="I31" s="436">
        <f t="shared" si="7"/>
        <v>0</v>
      </c>
      <c r="J31" s="436">
        <f t="shared" si="7"/>
        <v>0</v>
      </c>
      <c r="K31" s="468">
        <f t="shared" si="7"/>
        <v>0</v>
      </c>
      <c r="L31" s="436">
        <f t="shared" si="7"/>
        <v>0</v>
      </c>
      <c r="M31" s="436">
        <f t="shared" si="7"/>
        <v>0</v>
      </c>
      <c r="N31" s="412">
        <f t="shared" ref="N31:N47" si="8">C31+E31+G31+I31+K31+L31</f>
        <v>6647</v>
      </c>
      <c r="O31" s="412">
        <f t="shared" ref="O31:O47" si="9">D31+F31+H31+J31+M31</f>
        <v>20528</v>
      </c>
    </row>
    <row r="32" ht="15.75" spans="1:15">
      <c r="A32" s="393" t="s">
        <v>71</v>
      </c>
      <c r="B32" s="416" t="s">
        <v>72</v>
      </c>
      <c r="C32" s="427">
        <v>2751</v>
      </c>
      <c r="D32" s="427">
        <v>11857</v>
      </c>
      <c r="E32" s="427">
        <v>0</v>
      </c>
      <c r="F32" s="427">
        <v>0</v>
      </c>
      <c r="G32" s="427">
        <v>1</v>
      </c>
      <c r="H32" s="427">
        <v>3</v>
      </c>
      <c r="I32" s="427"/>
      <c r="J32" s="427"/>
      <c r="K32" s="469"/>
      <c r="L32" s="470"/>
      <c r="M32" s="470"/>
      <c r="N32" s="412">
        <f t="shared" si="8"/>
        <v>2752</v>
      </c>
      <c r="O32" s="412">
        <f t="shared" si="9"/>
        <v>11860</v>
      </c>
    </row>
    <row r="33" ht="15.75" spans="1:15">
      <c r="A33" s="393" t="s">
        <v>73</v>
      </c>
      <c r="B33" s="416" t="s">
        <v>74</v>
      </c>
      <c r="C33" s="427">
        <v>3887</v>
      </c>
      <c r="D33" s="427">
        <v>8538</v>
      </c>
      <c r="E33" s="427">
        <v>3</v>
      </c>
      <c r="F33" s="427">
        <v>11</v>
      </c>
      <c r="G33" s="427">
        <v>5</v>
      </c>
      <c r="H33" s="427">
        <v>119</v>
      </c>
      <c r="I33" s="427"/>
      <c r="J33" s="427"/>
      <c r="K33" s="469"/>
      <c r="L33" s="470"/>
      <c r="M33" s="470"/>
      <c r="N33" s="412">
        <f t="shared" si="8"/>
        <v>3895</v>
      </c>
      <c r="O33" s="412">
        <f t="shared" si="9"/>
        <v>8668</v>
      </c>
    </row>
    <row r="34" ht="15.75" spans="1:15">
      <c r="A34" s="434" t="s">
        <v>75</v>
      </c>
      <c r="B34" s="435" t="s">
        <v>76</v>
      </c>
      <c r="C34" s="436">
        <f>C35+C36+C37+C38+C39</f>
        <v>6</v>
      </c>
      <c r="D34" s="436">
        <f t="shared" ref="D34:M34" si="10">D35+D36+D37+D38+D39</f>
        <v>11</v>
      </c>
      <c r="E34" s="436">
        <f t="shared" si="10"/>
        <v>0</v>
      </c>
      <c r="F34" s="436">
        <f t="shared" si="10"/>
        <v>0</v>
      </c>
      <c r="G34" s="436">
        <f t="shared" si="10"/>
        <v>1</v>
      </c>
      <c r="H34" s="436">
        <f t="shared" si="10"/>
        <v>1</v>
      </c>
      <c r="I34" s="436">
        <f t="shared" si="10"/>
        <v>0</v>
      </c>
      <c r="J34" s="436">
        <f t="shared" si="10"/>
        <v>0</v>
      </c>
      <c r="K34" s="468">
        <f t="shared" si="10"/>
        <v>0</v>
      </c>
      <c r="L34" s="436">
        <f t="shared" si="10"/>
        <v>0</v>
      </c>
      <c r="M34" s="436">
        <f t="shared" si="10"/>
        <v>0</v>
      </c>
      <c r="N34" s="412">
        <f t="shared" si="8"/>
        <v>7</v>
      </c>
      <c r="O34" s="412">
        <f t="shared" si="9"/>
        <v>12</v>
      </c>
    </row>
    <row r="35" ht="15.75" spans="1:15">
      <c r="A35" s="393" t="s">
        <v>77</v>
      </c>
      <c r="B35" s="416" t="s">
        <v>78</v>
      </c>
      <c r="C35" s="427">
        <v>4</v>
      </c>
      <c r="D35" s="427">
        <v>9</v>
      </c>
      <c r="E35" s="427"/>
      <c r="F35" s="427"/>
      <c r="G35" s="427"/>
      <c r="H35" s="427"/>
      <c r="I35" s="427"/>
      <c r="J35" s="427"/>
      <c r="K35" s="469"/>
      <c r="L35" s="470"/>
      <c r="M35" s="470"/>
      <c r="N35" s="412">
        <f t="shared" si="8"/>
        <v>4</v>
      </c>
      <c r="O35" s="412">
        <f t="shared" si="9"/>
        <v>9</v>
      </c>
    </row>
    <row r="36" ht="15.75" spans="1:15">
      <c r="A36" s="393" t="s">
        <v>79</v>
      </c>
      <c r="B36" s="416" t="s">
        <v>80</v>
      </c>
      <c r="C36" s="427"/>
      <c r="D36" s="427"/>
      <c r="E36" s="427"/>
      <c r="F36" s="427"/>
      <c r="G36" s="427"/>
      <c r="H36" s="427"/>
      <c r="I36" s="427"/>
      <c r="J36" s="427"/>
      <c r="K36" s="469"/>
      <c r="L36" s="470"/>
      <c r="M36" s="470"/>
      <c r="N36" s="412">
        <f t="shared" si="8"/>
        <v>0</v>
      </c>
      <c r="O36" s="412">
        <f t="shared" si="9"/>
        <v>0</v>
      </c>
    </row>
    <row r="37" ht="15.75" spans="1:15">
      <c r="A37" s="393" t="s">
        <v>81</v>
      </c>
      <c r="B37" s="416" t="s">
        <v>82</v>
      </c>
      <c r="C37" s="427"/>
      <c r="D37" s="427"/>
      <c r="E37" s="427"/>
      <c r="F37" s="427"/>
      <c r="G37" s="427"/>
      <c r="H37" s="427"/>
      <c r="I37" s="427"/>
      <c r="J37" s="427"/>
      <c r="K37" s="469"/>
      <c r="L37" s="470"/>
      <c r="M37" s="470"/>
      <c r="N37" s="412">
        <f t="shared" si="8"/>
        <v>0</v>
      </c>
      <c r="O37" s="412">
        <f t="shared" si="9"/>
        <v>0</v>
      </c>
    </row>
    <row r="38" ht="15.75" spans="1:15">
      <c r="A38" s="393" t="s">
        <v>83</v>
      </c>
      <c r="B38" s="416" t="s">
        <v>84</v>
      </c>
      <c r="C38" s="427"/>
      <c r="D38" s="427"/>
      <c r="E38" s="427"/>
      <c r="F38" s="427"/>
      <c r="G38" s="427"/>
      <c r="H38" s="427"/>
      <c r="I38" s="427"/>
      <c r="J38" s="427"/>
      <c r="K38" s="469"/>
      <c r="L38" s="470"/>
      <c r="M38" s="470"/>
      <c r="N38" s="412">
        <f t="shared" si="8"/>
        <v>0</v>
      </c>
      <c r="O38" s="412">
        <f t="shared" si="9"/>
        <v>0</v>
      </c>
    </row>
    <row r="39" ht="15.75" spans="1:15">
      <c r="A39" s="393" t="s">
        <v>85</v>
      </c>
      <c r="B39" s="416" t="s">
        <v>86</v>
      </c>
      <c r="C39" s="427">
        <v>2</v>
      </c>
      <c r="D39" s="427">
        <v>2</v>
      </c>
      <c r="E39" s="427"/>
      <c r="F39" s="427"/>
      <c r="G39" s="427">
        <v>1</v>
      </c>
      <c r="H39" s="427">
        <v>1</v>
      </c>
      <c r="I39" s="427"/>
      <c r="J39" s="427"/>
      <c r="K39" s="469"/>
      <c r="L39" s="470"/>
      <c r="M39" s="470"/>
      <c r="N39" s="412">
        <f t="shared" si="8"/>
        <v>3</v>
      </c>
      <c r="O39" s="412">
        <f t="shared" si="9"/>
        <v>3</v>
      </c>
    </row>
    <row r="40" spans="1:15">
      <c r="A40" s="434" t="s">
        <v>87</v>
      </c>
      <c r="B40" s="435" t="s">
        <v>88</v>
      </c>
      <c r="C40" s="437">
        <f>C41+C42+C43+C44+C45+C46+C47</f>
        <v>1150</v>
      </c>
      <c r="D40" s="437">
        <f t="shared" ref="D40:O40" si="11">D41+D42+D43+D44+D45+D46+D47</f>
        <v>4030</v>
      </c>
      <c r="E40" s="437">
        <f t="shared" si="11"/>
        <v>4</v>
      </c>
      <c r="F40" s="437">
        <f t="shared" si="11"/>
        <v>30</v>
      </c>
      <c r="G40" s="437">
        <f t="shared" si="11"/>
        <v>2</v>
      </c>
      <c r="H40" s="437">
        <f t="shared" si="11"/>
        <v>2</v>
      </c>
      <c r="I40" s="437">
        <f t="shared" si="11"/>
        <v>0</v>
      </c>
      <c r="J40" s="437">
        <f t="shared" si="11"/>
        <v>0</v>
      </c>
      <c r="K40" s="471">
        <f t="shared" si="11"/>
        <v>0</v>
      </c>
      <c r="L40" s="437">
        <f t="shared" si="11"/>
        <v>0</v>
      </c>
      <c r="M40" s="437">
        <f t="shared" si="11"/>
        <v>0</v>
      </c>
      <c r="N40" s="472">
        <f t="shared" si="11"/>
        <v>1156</v>
      </c>
      <c r="O40" s="472">
        <f t="shared" si="11"/>
        <v>4062</v>
      </c>
    </row>
    <row r="41" ht="15.75" spans="1:15">
      <c r="A41" s="393" t="s">
        <v>89</v>
      </c>
      <c r="B41" s="416" t="s">
        <v>90</v>
      </c>
      <c r="C41" s="427">
        <v>1130</v>
      </c>
      <c r="D41" s="427">
        <v>1936</v>
      </c>
      <c r="E41" s="427">
        <v>4</v>
      </c>
      <c r="F41" s="427">
        <v>30</v>
      </c>
      <c r="G41" s="427">
        <v>2</v>
      </c>
      <c r="H41" s="427">
        <v>2</v>
      </c>
      <c r="I41" s="427"/>
      <c r="J41" s="427"/>
      <c r="K41" s="469"/>
      <c r="L41" s="470"/>
      <c r="M41" s="470"/>
      <c r="N41" s="412">
        <f t="shared" si="8"/>
        <v>1136</v>
      </c>
      <c r="O41" s="412">
        <f t="shared" si="9"/>
        <v>1968</v>
      </c>
    </row>
    <row r="42" ht="15.75" spans="1:15">
      <c r="A42" s="393" t="s">
        <v>91</v>
      </c>
      <c r="B42" s="416" t="s">
        <v>92</v>
      </c>
      <c r="C42" s="427">
        <v>18</v>
      </c>
      <c r="D42" s="427">
        <v>2079</v>
      </c>
      <c r="E42" s="427"/>
      <c r="F42" s="427"/>
      <c r="G42" s="427"/>
      <c r="H42" s="427"/>
      <c r="I42" s="427"/>
      <c r="J42" s="427"/>
      <c r="K42" s="469"/>
      <c r="L42" s="470"/>
      <c r="M42" s="470"/>
      <c r="N42" s="412">
        <f t="shared" si="8"/>
        <v>18</v>
      </c>
      <c r="O42" s="412">
        <f t="shared" si="9"/>
        <v>2079</v>
      </c>
    </row>
    <row r="43" ht="15.75" spans="1:15">
      <c r="A43" s="393" t="s">
        <v>93</v>
      </c>
      <c r="B43" s="416" t="s">
        <v>94</v>
      </c>
      <c r="C43" s="427"/>
      <c r="D43" s="427"/>
      <c r="E43" s="427"/>
      <c r="F43" s="427"/>
      <c r="G43" s="427"/>
      <c r="H43" s="427"/>
      <c r="I43" s="427"/>
      <c r="J43" s="427"/>
      <c r="K43" s="469"/>
      <c r="L43" s="470"/>
      <c r="M43" s="470"/>
      <c r="N43" s="412">
        <f t="shared" si="8"/>
        <v>0</v>
      </c>
      <c r="O43" s="412">
        <f t="shared" si="9"/>
        <v>0</v>
      </c>
    </row>
    <row r="44" ht="15.75" spans="1:15">
      <c r="A44" s="393" t="s">
        <v>95</v>
      </c>
      <c r="B44" s="416" t="s">
        <v>96</v>
      </c>
      <c r="C44" s="427">
        <v>2</v>
      </c>
      <c r="D44" s="427">
        <v>15</v>
      </c>
      <c r="E44" s="427"/>
      <c r="F44" s="427"/>
      <c r="G44" s="427"/>
      <c r="H44" s="427"/>
      <c r="I44" s="427"/>
      <c r="J44" s="427"/>
      <c r="K44" s="469"/>
      <c r="L44" s="470"/>
      <c r="M44" s="470"/>
      <c r="N44" s="412">
        <f t="shared" si="8"/>
        <v>2</v>
      </c>
      <c r="O44" s="412">
        <f t="shared" si="9"/>
        <v>15</v>
      </c>
    </row>
    <row r="45" ht="15.75" spans="1:15">
      <c r="A45" s="393" t="s">
        <v>97</v>
      </c>
      <c r="B45" s="416" t="s">
        <v>98</v>
      </c>
      <c r="C45" s="427"/>
      <c r="D45" s="427"/>
      <c r="E45" s="427"/>
      <c r="F45" s="427"/>
      <c r="G45" s="427"/>
      <c r="H45" s="427"/>
      <c r="I45" s="427"/>
      <c r="J45" s="427"/>
      <c r="K45" s="469"/>
      <c r="L45" s="470"/>
      <c r="M45" s="470"/>
      <c r="N45" s="412">
        <f t="shared" si="8"/>
        <v>0</v>
      </c>
      <c r="O45" s="412">
        <f t="shared" si="9"/>
        <v>0</v>
      </c>
    </row>
    <row r="46" ht="15.75" spans="1:15">
      <c r="A46" s="393" t="s">
        <v>99</v>
      </c>
      <c r="B46" s="416" t="s">
        <v>100</v>
      </c>
      <c r="C46" s="427"/>
      <c r="D46" s="427"/>
      <c r="E46" s="427"/>
      <c r="F46" s="427"/>
      <c r="G46" s="427"/>
      <c r="H46" s="427"/>
      <c r="I46" s="427"/>
      <c r="J46" s="427"/>
      <c r="K46" s="469"/>
      <c r="L46" s="470"/>
      <c r="M46" s="470"/>
      <c r="N46" s="412">
        <f t="shared" si="8"/>
        <v>0</v>
      </c>
      <c r="O46" s="412">
        <f t="shared" si="9"/>
        <v>0</v>
      </c>
    </row>
    <row r="47" ht="15.75" spans="1:15">
      <c r="A47" s="393" t="s">
        <v>101</v>
      </c>
      <c r="B47" s="416" t="s">
        <v>102</v>
      </c>
      <c r="C47" s="427">
        <v>0</v>
      </c>
      <c r="D47" s="427">
        <v>0</v>
      </c>
      <c r="E47" s="427"/>
      <c r="F47" s="427"/>
      <c r="G47" s="427"/>
      <c r="H47" s="427"/>
      <c r="I47" s="427"/>
      <c r="J47" s="427"/>
      <c r="K47" s="469"/>
      <c r="L47" s="470"/>
      <c r="M47" s="470"/>
      <c r="N47" s="412">
        <f t="shared" si="8"/>
        <v>0</v>
      </c>
      <c r="O47" s="412">
        <f t="shared" si="9"/>
        <v>0</v>
      </c>
    </row>
    <row r="48" ht="28.5" spans="1:15">
      <c r="A48" s="438" t="s">
        <v>103</v>
      </c>
      <c r="B48" s="439" t="s">
        <v>104</v>
      </c>
      <c r="C48" s="440">
        <f>C50+C51+C54+C55</f>
        <v>304</v>
      </c>
      <c r="D48" s="440">
        <f t="shared" ref="D48:N48" si="12">D50+D51+D54+D55</f>
        <v>500</v>
      </c>
      <c r="E48" s="440">
        <f t="shared" si="12"/>
        <v>1</v>
      </c>
      <c r="F48" s="440">
        <f t="shared" si="12"/>
        <v>8</v>
      </c>
      <c r="G48" s="440">
        <f t="shared" si="12"/>
        <v>0</v>
      </c>
      <c r="H48" s="440">
        <f t="shared" si="12"/>
        <v>0</v>
      </c>
      <c r="I48" s="440">
        <f t="shared" si="12"/>
        <v>0</v>
      </c>
      <c r="J48" s="440">
        <f t="shared" si="12"/>
        <v>0</v>
      </c>
      <c r="K48" s="473">
        <f t="shared" si="12"/>
        <v>0</v>
      </c>
      <c r="L48" s="440">
        <f t="shared" si="12"/>
        <v>0</v>
      </c>
      <c r="M48" s="440">
        <f t="shared" si="12"/>
        <v>0</v>
      </c>
      <c r="N48" s="440">
        <f t="shared" si="12"/>
        <v>305</v>
      </c>
      <c r="O48" s="474">
        <f>O49+O50+O51+O53+O54+O55</f>
        <v>508</v>
      </c>
    </row>
    <row r="49" ht="15.75" spans="1:15">
      <c r="A49" s="441"/>
      <c r="B49" s="429" t="s">
        <v>29</v>
      </c>
      <c r="C49" s="442"/>
      <c r="D49" s="442"/>
      <c r="E49" s="442"/>
      <c r="F49" s="442"/>
      <c r="G49" s="442"/>
      <c r="H49" s="442"/>
      <c r="I49" s="442"/>
      <c r="J49" s="442"/>
      <c r="K49" s="475"/>
      <c r="L49" s="476"/>
      <c r="M49" s="476"/>
      <c r="N49" s="440">
        <f t="shared" ref="N49:N55" si="13">C49+E49+G49+I49+K49+L49</f>
        <v>0</v>
      </c>
      <c r="O49" s="440">
        <f t="shared" ref="O49:O55" si="14">D49+F49+H49+J49+M49</f>
        <v>0</v>
      </c>
    </row>
    <row r="50" ht="15.75" spans="1:15">
      <c r="A50" s="443" t="s">
        <v>105</v>
      </c>
      <c r="B50" s="444" t="s">
        <v>106</v>
      </c>
      <c r="C50" s="442"/>
      <c r="D50" s="442"/>
      <c r="E50" s="445"/>
      <c r="F50" s="445"/>
      <c r="G50" s="446">
        <v>0</v>
      </c>
      <c r="H50" s="446">
        <v>0</v>
      </c>
      <c r="I50" s="442"/>
      <c r="J50" s="442"/>
      <c r="K50" s="475"/>
      <c r="L50" s="476"/>
      <c r="M50" s="476"/>
      <c r="N50" s="440">
        <f t="shared" si="13"/>
        <v>0</v>
      </c>
      <c r="O50" s="440">
        <f t="shared" si="14"/>
        <v>0</v>
      </c>
    </row>
    <row r="51" ht="15.75" spans="1:15">
      <c r="A51" s="443" t="s">
        <v>107</v>
      </c>
      <c r="B51" s="447" t="s">
        <v>108</v>
      </c>
      <c r="C51" s="440">
        <f>C52+C53</f>
        <v>0</v>
      </c>
      <c r="D51" s="440">
        <f>D52+D53</f>
        <v>0</v>
      </c>
      <c r="E51" s="440">
        <v>1</v>
      </c>
      <c r="F51" s="440">
        <v>8</v>
      </c>
      <c r="G51" s="440">
        <v>0</v>
      </c>
      <c r="H51" s="440">
        <v>0</v>
      </c>
      <c r="I51" s="440">
        <f t="shared" ref="I51:J51" si="15">I52+I53</f>
        <v>0</v>
      </c>
      <c r="J51" s="440">
        <f t="shared" si="15"/>
        <v>0</v>
      </c>
      <c r="K51" s="473"/>
      <c r="L51" s="440"/>
      <c r="M51" s="440"/>
      <c r="N51" s="440">
        <f>I51+G51+E51+C51</f>
        <v>1</v>
      </c>
      <c r="O51" s="440">
        <f>F51+H51+D51</f>
        <v>8</v>
      </c>
    </row>
    <row r="52" ht="15.75" spans="1:15">
      <c r="A52" s="443" t="s">
        <v>109</v>
      </c>
      <c r="B52" s="428" t="s">
        <v>110</v>
      </c>
      <c r="C52" s="448">
        <v>0</v>
      </c>
      <c r="D52" s="448">
        <v>0</v>
      </c>
      <c r="E52" s="442"/>
      <c r="F52" s="442"/>
      <c r="G52" s="442"/>
      <c r="H52" s="442"/>
      <c r="I52" s="442"/>
      <c r="J52" s="442"/>
      <c r="K52" s="477"/>
      <c r="L52" s="476"/>
      <c r="M52" s="476"/>
      <c r="N52" s="440">
        <f t="shared" si="13"/>
        <v>0</v>
      </c>
      <c r="O52" s="440">
        <f t="shared" si="14"/>
        <v>0</v>
      </c>
    </row>
    <row r="53" ht="15.75" spans="1:15">
      <c r="A53" s="443" t="s">
        <v>111</v>
      </c>
      <c r="B53" s="428" t="s">
        <v>112</v>
      </c>
      <c r="C53" s="448"/>
      <c r="D53" s="448"/>
      <c r="E53" s="442"/>
      <c r="F53" s="449"/>
      <c r="G53" s="442"/>
      <c r="H53" s="442"/>
      <c r="I53" s="478"/>
      <c r="J53" s="442"/>
      <c r="K53" s="477"/>
      <c r="L53" s="476"/>
      <c r="M53" s="476"/>
      <c r="N53" s="440">
        <f t="shared" si="13"/>
        <v>0</v>
      </c>
      <c r="O53" s="440">
        <f t="shared" si="14"/>
        <v>0</v>
      </c>
    </row>
    <row r="54" ht="15.75" spans="1:15">
      <c r="A54" s="443" t="s">
        <v>113</v>
      </c>
      <c r="B54" s="429" t="s">
        <v>114</v>
      </c>
      <c r="C54" s="448">
        <v>304</v>
      </c>
      <c r="D54" s="448">
        <v>500</v>
      </c>
      <c r="E54" s="442"/>
      <c r="F54" s="449"/>
      <c r="G54" s="450">
        <v>0</v>
      </c>
      <c r="H54" s="450">
        <v>0</v>
      </c>
      <c r="I54" s="478"/>
      <c r="J54" s="442"/>
      <c r="K54" s="477"/>
      <c r="L54" s="476"/>
      <c r="M54" s="476"/>
      <c r="N54" s="440">
        <f t="shared" si="13"/>
        <v>304</v>
      </c>
      <c r="O54" s="440">
        <f t="shared" si="14"/>
        <v>500</v>
      </c>
    </row>
    <row r="55" ht="15.75" spans="1:15">
      <c r="A55" s="443" t="s">
        <v>115</v>
      </c>
      <c r="B55" s="441" t="s">
        <v>116</v>
      </c>
      <c r="C55" s="451"/>
      <c r="D55" s="451"/>
      <c r="E55" s="451"/>
      <c r="F55" s="452"/>
      <c r="G55" s="451"/>
      <c r="H55" s="451"/>
      <c r="I55" s="479"/>
      <c r="J55" s="451"/>
      <c r="K55" s="480"/>
      <c r="L55" s="481"/>
      <c r="M55" s="481"/>
      <c r="N55" s="440">
        <f t="shared" si="13"/>
        <v>0</v>
      </c>
      <c r="O55" s="440">
        <f t="shared" si="14"/>
        <v>0</v>
      </c>
    </row>
    <row r="56" ht="54.75" customHeight="1"/>
    <row r="57" ht="18.75" customHeight="1" spans="1:15">
      <c r="A57" s="134" t="s">
        <v>117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</row>
    <row r="59" customHeight="1"/>
    <row r="60" customHeight="1"/>
    <row r="61" customHeight="1"/>
    <row r="62" customHeight="1"/>
    <row r="114" ht="34.5" customHeight="1"/>
    <row r="115" ht="18.75" customHeight="1"/>
    <row r="117" customHeight="1"/>
    <row r="118" customHeight="1"/>
    <row r="119" customHeight="1"/>
    <row r="120" customHeight="1"/>
    <row r="172" ht="34.5" customHeight="1"/>
    <row r="173" ht="18.75" customHeight="1"/>
    <row r="175" customHeight="1"/>
    <row r="176" customHeight="1"/>
    <row r="177" customHeight="1"/>
    <row r="178" customHeight="1"/>
    <row r="230" ht="33.75" customHeight="1"/>
    <row r="231" ht="18.75" customHeight="1"/>
    <row r="234" ht="15.75" customHeight="1"/>
    <row r="235" ht="15.75" customHeight="1"/>
    <row r="236" customHeight="1"/>
    <row r="237" customHeight="1"/>
    <row r="238" customHeight="1"/>
    <row r="288" ht="33.75" customHeight="1"/>
    <row r="289" ht="18.75" customHeight="1"/>
    <row r="292" customHeight="1"/>
    <row r="293" customHeight="1"/>
    <row r="294" customHeight="1"/>
    <row r="346" ht="36" customHeight="1"/>
    <row r="347" ht="18.75" customHeight="1"/>
    <row r="350" customHeight="1"/>
    <row r="351" customHeight="1"/>
    <row r="352" customHeight="1"/>
    <row r="404" ht="35.25" customHeight="1"/>
    <row r="405" ht="18.75" customHeight="1"/>
    <row r="408" customHeight="1"/>
    <row r="409" customHeight="1"/>
    <row r="410" customHeight="1"/>
    <row r="462" ht="34.5" customHeight="1"/>
    <row r="463" ht="18.75" customHeight="1"/>
    <row r="466" customHeight="1"/>
    <row r="467" customHeight="1"/>
    <row r="468" customHeight="1"/>
    <row r="520" ht="36.75" customHeight="1"/>
    <row r="578" ht="33" customHeight="1"/>
    <row r="636" ht="39" customHeight="1"/>
    <row r="694" ht="38.25" customHeight="1"/>
    <row r="725" spans="16:16">
      <c r="P725" s="482"/>
    </row>
  </sheetData>
  <mergeCells count="24">
    <mergeCell ref="A1:O1"/>
    <mergeCell ref="I2:K2"/>
    <mergeCell ref="I3:J3"/>
    <mergeCell ref="A57:O57"/>
    <mergeCell ref="A2:A6"/>
    <mergeCell ref="B2:B6"/>
    <mergeCell ref="C4:C6"/>
    <mergeCell ref="D4:D6"/>
    <mergeCell ref="E4:E6"/>
    <mergeCell ref="F4:F6"/>
    <mergeCell ref="G4:G6"/>
    <mergeCell ref="H4:H6"/>
    <mergeCell ref="I4:I6"/>
    <mergeCell ref="J4:J6"/>
    <mergeCell ref="K3:K6"/>
    <mergeCell ref="L4:L6"/>
    <mergeCell ref="M4:M6"/>
    <mergeCell ref="N4:N6"/>
    <mergeCell ref="O4:O6"/>
    <mergeCell ref="L2:M3"/>
    <mergeCell ref="N2:O3"/>
    <mergeCell ref="C2:D3"/>
    <mergeCell ref="E2:F3"/>
    <mergeCell ref="G2:H3"/>
  </mergeCells>
  <pageMargins left="0.708661417322835" right="0.708661417322835" top="0.748031496062992" bottom="0.748031496062992" header="0.31496062992126" footer="0.31496062992126"/>
  <pageSetup paperSize="9" scale="5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zoomScale="55" zoomScaleNormal="55" workbookViewId="0">
      <selection activeCell="E29" sqref="E29"/>
    </sheetView>
  </sheetViews>
  <sheetFormatPr defaultColWidth="9" defaultRowHeight="15"/>
  <cols>
    <col min="1" max="1" width="4.71428571428571" customWidth="1"/>
    <col min="2" max="2" width="16.7142857142857" customWidth="1"/>
    <col min="3" max="3" width="11.5714285714286" customWidth="1"/>
    <col min="4" max="4" width="11.8571428571429" customWidth="1"/>
    <col min="5" max="5" width="30.7142857142857" customWidth="1"/>
    <col min="6" max="6" width="12.4285714285714" customWidth="1"/>
    <col min="7" max="7" width="30.2857142857143" customWidth="1"/>
    <col min="8" max="8" width="11.8571428571429" customWidth="1"/>
    <col min="9" max="9" width="22.1428571428571" customWidth="1"/>
    <col min="10" max="10" width="12.7142857142857" customWidth="1"/>
    <col min="11" max="11" width="16" customWidth="1"/>
    <col min="12" max="12" width="13.1428571428571" customWidth="1"/>
    <col min="13" max="13" width="44" customWidth="1"/>
    <col min="14" max="14" width="11.5714285714286" customWidth="1"/>
    <col min="15" max="15" width="12" customWidth="1"/>
    <col min="16" max="16" width="11.8571428571429" customWidth="1"/>
    <col min="17" max="17" width="11.4285714285714" customWidth="1"/>
  </cols>
  <sheetData>
    <row r="1" ht="15.75" spans="1:17">
      <c r="A1" s="122"/>
      <c r="B1" s="123"/>
      <c r="C1" s="123"/>
      <c r="D1" s="124"/>
      <c r="E1" s="123"/>
      <c r="F1" s="124"/>
      <c r="G1" s="123"/>
      <c r="H1" s="124"/>
      <c r="I1" s="123"/>
      <c r="J1" s="124"/>
      <c r="K1" s="123"/>
      <c r="L1" s="124"/>
      <c r="M1" s="135"/>
      <c r="N1" s="136"/>
      <c r="O1" s="137"/>
      <c r="P1" s="137"/>
      <c r="Q1" s="137"/>
    </row>
    <row r="2" ht="53.25" customHeight="1" spans="1:17">
      <c r="A2" s="122"/>
      <c r="B2" s="123"/>
      <c r="C2" s="123"/>
      <c r="D2" s="125" t="s">
        <v>450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ht="40.5" customHeight="1" spans="1:17">
      <c r="A3" s="122"/>
      <c r="B3" s="123"/>
      <c r="C3" s="123"/>
      <c r="D3" s="124"/>
      <c r="E3" s="123"/>
      <c r="F3" s="124"/>
      <c r="G3" s="123"/>
      <c r="H3" s="124"/>
      <c r="I3" s="123"/>
      <c r="J3" s="124"/>
      <c r="K3" s="123"/>
      <c r="L3" s="124"/>
      <c r="M3" s="135"/>
      <c r="N3" s="136"/>
      <c r="O3" s="136"/>
      <c r="P3" s="136"/>
      <c r="Q3" s="136" t="s">
        <v>451</v>
      </c>
    </row>
    <row r="4" ht="27.75" customHeight="1" spans="1:17">
      <c r="A4" s="101" t="s">
        <v>120</v>
      </c>
      <c r="B4" s="101" t="s">
        <v>452</v>
      </c>
      <c r="C4" s="101" t="s">
        <v>453</v>
      </c>
      <c r="D4" s="101"/>
      <c r="E4" s="101" t="s">
        <v>454</v>
      </c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ht="19.5" customHeight="1" spans="1:17">
      <c r="A5" s="101"/>
      <c r="B5" s="101"/>
      <c r="C5" s="101" t="s">
        <v>455</v>
      </c>
      <c r="D5" s="101" t="s">
        <v>456</v>
      </c>
      <c r="E5" s="102" t="s">
        <v>457</v>
      </c>
      <c r="F5" s="102"/>
      <c r="G5" s="102" t="s">
        <v>458</v>
      </c>
      <c r="H5" s="102"/>
      <c r="I5" s="101" t="s">
        <v>459</v>
      </c>
      <c r="J5" s="101"/>
      <c r="K5" s="102" t="s">
        <v>460</v>
      </c>
      <c r="L5" s="102"/>
      <c r="M5" s="102" t="s">
        <v>461</v>
      </c>
      <c r="N5" s="102"/>
      <c r="O5" s="102"/>
      <c r="P5" s="102"/>
      <c r="Q5" s="102"/>
    </row>
    <row r="6" ht="54.75" customHeight="1" spans="1:17">
      <c r="A6" s="101"/>
      <c r="B6" s="101"/>
      <c r="C6" s="101"/>
      <c r="D6" s="101"/>
      <c r="E6" s="101" t="s">
        <v>462</v>
      </c>
      <c r="F6" s="101" t="s">
        <v>463</v>
      </c>
      <c r="G6" s="101" t="s">
        <v>462</v>
      </c>
      <c r="H6" s="101" t="s">
        <v>463</v>
      </c>
      <c r="I6" s="101" t="s">
        <v>462</v>
      </c>
      <c r="J6" s="101" t="s">
        <v>463</v>
      </c>
      <c r="K6" s="101" t="s">
        <v>462</v>
      </c>
      <c r="L6" s="101" t="s">
        <v>463</v>
      </c>
      <c r="M6" s="101" t="s">
        <v>462</v>
      </c>
      <c r="N6" s="101" t="s">
        <v>463</v>
      </c>
      <c r="O6" s="101" t="s">
        <v>464</v>
      </c>
      <c r="P6" s="101" t="s">
        <v>465</v>
      </c>
      <c r="Q6" s="101" t="s">
        <v>466</v>
      </c>
    </row>
    <row r="7" ht="24" customHeight="1" spans="1:17">
      <c r="A7" s="114" t="s">
        <v>141</v>
      </c>
      <c r="B7" s="114" t="s">
        <v>14</v>
      </c>
      <c r="C7" s="114" t="s">
        <v>15</v>
      </c>
      <c r="D7" s="114" t="s">
        <v>16</v>
      </c>
      <c r="E7" s="114" t="s">
        <v>17</v>
      </c>
      <c r="F7" s="114" t="s">
        <v>18</v>
      </c>
      <c r="G7" s="114" t="s">
        <v>19</v>
      </c>
      <c r="H7" s="114" t="s">
        <v>20</v>
      </c>
      <c r="I7" s="114" t="s">
        <v>21</v>
      </c>
      <c r="J7" s="114" t="s">
        <v>22</v>
      </c>
      <c r="K7" s="114" t="s">
        <v>23</v>
      </c>
      <c r="L7" s="114" t="s">
        <v>24</v>
      </c>
      <c r="M7" s="115" t="s">
        <v>25</v>
      </c>
      <c r="N7" s="114" t="s">
        <v>26</v>
      </c>
      <c r="O7" s="114" t="s">
        <v>27</v>
      </c>
      <c r="P7" s="114" t="s">
        <v>142</v>
      </c>
      <c r="Q7" s="114" t="s">
        <v>143</v>
      </c>
    </row>
    <row r="8" ht="57.75" customHeight="1" spans="1:17">
      <c r="A8" s="126">
        <v>4</v>
      </c>
      <c r="B8" s="127" t="s">
        <v>467</v>
      </c>
      <c r="C8" s="92">
        <v>562</v>
      </c>
      <c r="D8" s="92">
        <v>2002</v>
      </c>
      <c r="E8" s="128" t="s">
        <v>468</v>
      </c>
      <c r="F8" s="92">
        <v>886</v>
      </c>
      <c r="G8" s="128" t="s">
        <v>469</v>
      </c>
      <c r="H8" s="92">
        <v>1546</v>
      </c>
      <c r="I8" s="128" t="s">
        <v>470</v>
      </c>
      <c r="J8" s="92">
        <v>271</v>
      </c>
      <c r="K8" s="130"/>
      <c r="L8" s="92">
        <v>0</v>
      </c>
      <c r="M8" s="128" t="s">
        <v>471</v>
      </c>
      <c r="N8" s="92">
        <v>169</v>
      </c>
      <c r="O8" s="92">
        <v>0</v>
      </c>
      <c r="P8" s="92">
        <v>15</v>
      </c>
      <c r="Q8" s="92">
        <v>50</v>
      </c>
    </row>
    <row r="9" ht="23.25" customHeight="1" spans="1:17">
      <c r="A9" s="126"/>
      <c r="B9" s="129"/>
      <c r="C9" s="92"/>
      <c r="D9" s="92"/>
      <c r="E9" s="130"/>
      <c r="F9" s="92"/>
      <c r="G9" s="130"/>
      <c r="H9" s="92"/>
      <c r="I9" s="130"/>
      <c r="J9" s="92"/>
      <c r="K9" s="92"/>
      <c r="L9" s="92"/>
      <c r="M9" s="128" t="s">
        <v>472</v>
      </c>
      <c r="N9" s="92">
        <v>5340</v>
      </c>
      <c r="O9" s="92">
        <v>0</v>
      </c>
      <c r="P9" s="92"/>
      <c r="Q9" s="92"/>
    </row>
    <row r="10" ht="20.25" customHeight="1" spans="1:17">
      <c r="A10" s="126"/>
      <c r="B10" s="129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128" t="s">
        <v>473</v>
      </c>
      <c r="N10" s="92">
        <v>116</v>
      </c>
      <c r="O10" s="92">
        <v>0</v>
      </c>
      <c r="P10" s="92"/>
      <c r="Q10" s="92"/>
    </row>
    <row r="11" ht="24" customHeight="1" spans="1:17">
      <c r="A11" s="126"/>
      <c r="B11" s="129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128" t="s">
        <v>474</v>
      </c>
      <c r="N11" s="92">
        <v>65</v>
      </c>
      <c r="O11" s="92">
        <v>0</v>
      </c>
      <c r="P11" s="92"/>
      <c r="Q11" s="92"/>
    </row>
    <row r="12" ht="30.75" customHeight="1" spans="1:17">
      <c r="A12" s="126"/>
      <c r="B12" s="131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128"/>
      <c r="N12" s="92"/>
      <c r="O12" s="92"/>
      <c r="P12" s="92"/>
      <c r="Q12" s="92"/>
    </row>
    <row r="13" ht="26.25" customHeight="1" spans="1:17">
      <c r="A13" s="126"/>
      <c r="B13" s="126" t="s">
        <v>475</v>
      </c>
      <c r="C13" s="132">
        <f>SUM(C8:C12)</f>
        <v>562</v>
      </c>
      <c r="D13" s="132">
        <f>SUM(D8:D12)</f>
        <v>2002</v>
      </c>
      <c r="E13" s="133" t="s">
        <v>185</v>
      </c>
      <c r="F13" s="132">
        <f>SUM(F8:F12)</f>
        <v>886</v>
      </c>
      <c r="G13" s="133" t="s">
        <v>185</v>
      </c>
      <c r="H13" s="132">
        <f>SUM(H8:H12)</f>
        <v>1546</v>
      </c>
      <c r="I13" s="133" t="s">
        <v>185</v>
      </c>
      <c r="J13" s="132">
        <f>SUM(J8:J12)</f>
        <v>271</v>
      </c>
      <c r="K13" s="133" t="s">
        <v>185</v>
      </c>
      <c r="L13" s="132">
        <f>SUM(L8:L12)</f>
        <v>0</v>
      </c>
      <c r="M13" s="133" t="s">
        <v>185</v>
      </c>
      <c r="N13" s="132">
        <f>SUM(N8:N12)</f>
        <v>5690</v>
      </c>
      <c r="O13" s="132">
        <f>SUM(O8:O12)</f>
        <v>0</v>
      </c>
      <c r="P13" s="132">
        <f>SUM(P8:P12)</f>
        <v>15</v>
      </c>
      <c r="Q13" s="132">
        <f>SUM(Q8:Q12)</f>
        <v>50</v>
      </c>
    </row>
    <row r="17" ht="90.75" customHeight="1" spans="4:17">
      <c r="D17" s="134" t="s">
        <v>476</v>
      </c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</sheetData>
  <mergeCells count="15">
    <mergeCell ref="D2:Q2"/>
    <mergeCell ref="C4:D4"/>
    <mergeCell ref="E4:Q4"/>
    <mergeCell ref="E5:F5"/>
    <mergeCell ref="G5:H5"/>
    <mergeCell ref="I5:J5"/>
    <mergeCell ref="K5:L5"/>
    <mergeCell ref="M5:Q5"/>
    <mergeCell ref="D17:Q17"/>
    <mergeCell ref="A4:A6"/>
    <mergeCell ref="A8:A12"/>
    <mergeCell ref="B4:B6"/>
    <mergeCell ref="B8:B12"/>
    <mergeCell ref="C5:C6"/>
    <mergeCell ref="D5:D6"/>
  </mergeCells>
  <hyperlinks>
    <hyperlink ref="E8" r:id="rId1" display="https://www.facebook.com/profile.php?id=100074738524848"/>
    <hyperlink ref="M10" r:id="rId2" display="https://t.me/Axborotkutubxonaquiztest "/>
    <hyperlink ref="I8" r:id="rId3" display="https://www.instagram.com/dustlikakm.zn.uz/"/>
    <hyperlink ref="M8" r:id="rId4" display="https://t.me/Axborotkutubxonamarkazikanali "/>
    <hyperlink ref="M9" r:id="rId5" display="https://t.me/onlinesearchbook "/>
    <hyperlink ref="M11" r:id="rId6" display="https://t.me/dostlikakmkitobxonlarklubi "/>
  </hyperlinks>
  <pageMargins left="0.708661417322835" right="0.708661417322835" top="0.748031496062992" bottom="0.748031496062992" header="0.31496062992126" footer="0.31496062992126"/>
  <pageSetup paperSize="9" scale="4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7"/>
  <sheetViews>
    <sheetView workbookViewId="0">
      <selection activeCell="B27" sqref="B27"/>
    </sheetView>
  </sheetViews>
  <sheetFormatPr defaultColWidth="9" defaultRowHeight="15" outlineLevelCol="5"/>
  <cols>
    <col min="2" max="2" width="42.1428571428571" customWidth="1"/>
    <col min="3" max="3" width="16.7142857142857" customWidth="1"/>
    <col min="4" max="4" width="22.8571428571429" customWidth="1"/>
    <col min="5" max="5" width="15.4285714285714" customWidth="1"/>
    <col min="6" max="6" width="20.7142857142857" customWidth="1"/>
  </cols>
  <sheetData>
    <row r="1" spans="4:6">
      <c r="D1" s="107"/>
      <c r="E1" s="107"/>
      <c r="F1" s="107"/>
    </row>
    <row r="2" spans="1:6">
      <c r="A2" s="95"/>
      <c r="B2" s="95"/>
      <c r="C2" s="95"/>
      <c r="D2" s="95"/>
      <c r="E2" s="95"/>
      <c r="F2" s="95"/>
    </row>
    <row r="4" ht="36.75" customHeight="1" spans="1:6">
      <c r="A4" s="111" t="s">
        <v>477</v>
      </c>
      <c r="B4" s="111"/>
      <c r="C4" s="111"/>
      <c r="D4" s="111"/>
      <c r="E4" s="111"/>
      <c r="F4" s="111"/>
    </row>
    <row r="5" spans="1:6">
      <c r="A5" s="95"/>
      <c r="B5" s="95"/>
      <c r="C5" s="95"/>
      <c r="D5" s="95"/>
      <c r="E5" s="95"/>
      <c r="F5" s="95"/>
    </row>
    <row r="6" ht="15.75" spans="1:6">
      <c r="A6" s="112"/>
      <c r="B6" s="112"/>
      <c r="C6" s="112"/>
      <c r="D6" s="112"/>
      <c r="E6" s="112"/>
      <c r="F6" s="108" t="s">
        <v>478</v>
      </c>
    </row>
    <row r="7" ht="15.75" spans="1:6">
      <c r="A7" s="102" t="s">
        <v>120</v>
      </c>
      <c r="B7" s="102" t="s">
        <v>479</v>
      </c>
      <c r="C7" s="113" t="s">
        <v>480</v>
      </c>
      <c r="D7" s="113"/>
      <c r="E7" s="113"/>
      <c r="F7" s="113"/>
    </row>
    <row r="8" ht="63" spans="1:6">
      <c r="A8" s="102"/>
      <c r="B8" s="102"/>
      <c r="C8" s="101" t="s">
        <v>481</v>
      </c>
      <c r="D8" s="101" t="s">
        <v>482</v>
      </c>
      <c r="E8" s="101" t="s">
        <v>483</v>
      </c>
      <c r="F8" s="101" t="s">
        <v>484</v>
      </c>
    </row>
    <row r="9" ht="15.75" spans="1:6">
      <c r="A9" s="114" t="s">
        <v>141</v>
      </c>
      <c r="B9" s="114" t="s">
        <v>14</v>
      </c>
      <c r="C9" s="115" t="s">
        <v>15</v>
      </c>
      <c r="D9" s="115" t="s">
        <v>16</v>
      </c>
      <c r="E9" s="115" t="s">
        <v>17</v>
      </c>
      <c r="F9" s="115" t="s">
        <v>18</v>
      </c>
    </row>
    <row r="10" ht="15.75" spans="1:6">
      <c r="A10" s="92">
        <v>1</v>
      </c>
      <c r="B10" s="92" t="s">
        <v>3</v>
      </c>
      <c r="C10" s="116">
        <v>23936</v>
      </c>
      <c r="D10" s="116">
        <v>10523</v>
      </c>
      <c r="E10" s="116">
        <v>0</v>
      </c>
      <c r="F10" s="116">
        <v>0</v>
      </c>
    </row>
    <row r="11" ht="15.75" spans="1:6">
      <c r="A11" s="92">
        <v>2</v>
      </c>
      <c r="B11" s="92" t="s">
        <v>4</v>
      </c>
      <c r="C11" s="116">
        <v>33</v>
      </c>
      <c r="D11" s="116">
        <v>0</v>
      </c>
      <c r="E11" s="116">
        <v>0</v>
      </c>
      <c r="F11" s="116">
        <v>0</v>
      </c>
    </row>
    <row r="12" ht="15.75" spans="1:6">
      <c r="A12" s="92">
        <v>3</v>
      </c>
      <c r="B12" s="92" t="s">
        <v>5</v>
      </c>
      <c r="C12" s="116">
        <v>125</v>
      </c>
      <c r="D12" s="116">
        <v>0</v>
      </c>
      <c r="E12" s="116">
        <v>0</v>
      </c>
      <c r="F12" s="116">
        <v>0</v>
      </c>
    </row>
    <row r="13" ht="15.75" spans="1:6">
      <c r="A13" s="92">
        <v>4</v>
      </c>
      <c r="B13" s="92" t="s">
        <v>485</v>
      </c>
      <c r="C13" s="116">
        <v>0</v>
      </c>
      <c r="D13" s="116">
        <v>0</v>
      </c>
      <c r="E13" s="116">
        <v>0</v>
      </c>
      <c r="F13" s="116">
        <v>0</v>
      </c>
    </row>
    <row r="14" ht="35.25" customHeight="1" spans="1:6">
      <c r="A14" s="92">
        <v>5</v>
      </c>
      <c r="B14" s="92" t="s">
        <v>7</v>
      </c>
      <c r="C14" s="117"/>
      <c r="D14" s="117"/>
      <c r="E14" s="116">
        <v>0</v>
      </c>
      <c r="F14" s="116">
        <v>0</v>
      </c>
    </row>
    <row r="15" ht="15.75" spans="1:6">
      <c r="A15" s="118" t="s">
        <v>486</v>
      </c>
      <c r="B15" s="119"/>
      <c r="C15" s="120">
        <f>C10+C11+C12+C13+C14</f>
        <v>24094</v>
      </c>
      <c r="D15" s="120">
        <f>D10+D11+D12+D13+D14</f>
        <v>10523</v>
      </c>
      <c r="E15" s="120">
        <f>E10+E11+E12+E13+E14</f>
        <v>0</v>
      </c>
      <c r="F15" s="120">
        <f>F10+F11+F12+F13+F14</f>
        <v>0</v>
      </c>
    </row>
    <row r="18" ht="47.25" customHeight="1" spans="1:6">
      <c r="A18" s="121" t="s">
        <v>305</v>
      </c>
      <c r="B18" s="121"/>
      <c r="C18" s="121"/>
      <c r="D18" s="121"/>
      <c r="E18" s="121"/>
      <c r="F18" s="121"/>
    </row>
    <row r="20" spans="4:4">
      <c r="D20" t="s">
        <v>487</v>
      </c>
    </row>
    <row r="27" ht="35.25" customHeight="1"/>
    <row r="32" ht="18.75" customHeight="1"/>
    <row r="41" ht="35.25" customHeight="1"/>
    <row r="46" ht="18.75" customHeight="1"/>
    <row r="55" ht="35.25" customHeight="1"/>
    <row r="60" ht="18.75" customHeight="1"/>
    <row r="69" ht="35.25" customHeight="1"/>
    <row r="74" ht="18.75" customHeight="1"/>
    <row r="83" ht="35.25" customHeight="1"/>
    <row r="88" ht="18.75" customHeight="1"/>
    <row r="97" ht="35.25" customHeight="1"/>
    <row r="102" ht="18.75" customHeight="1"/>
    <row r="111" ht="35.25" customHeight="1"/>
    <row r="116" ht="18.75" customHeight="1"/>
    <row r="125" ht="35.25" customHeight="1"/>
    <row r="139" ht="35.25" customHeight="1"/>
    <row r="153" ht="35.25" customHeight="1"/>
    <row r="167" ht="35.25" customHeight="1"/>
  </sheetData>
  <mergeCells count="7">
    <mergeCell ref="D1:F1"/>
    <mergeCell ref="A4:F4"/>
    <mergeCell ref="C7:F7"/>
    <mergeCell ref="A15:B15"/>
    <mergeCell ref="A18:F18"/>
    <mergeCell ref="A7:A8"/>
    <mergeCell ref="B7:B8"/>
  </mergeCells>
  <pageMargins left="0.7" right="0.7" top="0.75" bottom="0.75" header="0.3" footer="0.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85" zoomScaleNormal="85" workbookViewId="0">
      <selection activeCell="L23" sqref="L23"/>
    </sheetView>
  </sheetViews>
  <sheetFormatPr defaultColWidth="9" defaultRowHeight="15"/>
  <cols>
    <col min="1" max="1" width="5.85714285714286" customWidth="1"/>
    <col min="2" max="2" width="42.1428571428571" customWidth="1"/>
    <col min="3" max="3" width="16.1428571428571" customWidth="1"/>
    <col min="4" max="4" width="16.2857142857143" customWidth="1"/>
    <col min="5" max="5" width="11.1428571428571" customWidth="1"/>
    <col min="6" max="6" width="15.8571428571429" customWidth="1"/>
    <col min="7" max="7" width="18" customWidth="1"/>
    <col min="8" max="8" width="14.2857142857143" customWidth="1"/>
    <col min="9" max="9" width="13.8571428571429" customWidth="1"/>
    <col min="10" max="10" width="17.4285714285714" customWidth="1"/>
    <col min="11" max="11" width="14.4285714285714" customWidth="1"/>
    <col min="12" max="12" width="29.2857142857143" customWidth="1"/>
  </cols>
  <sheetData>
    <row r="1" spans="10:12">
      <c r="J1" s="107"/>
      <c r="K1" s="107"/>
      <c r="L1" s="107"/>
    </row>
    <row r="2" spans="10:12">
      <c r="J2" s="107"/>
      <c r="K2" s="107"/>
      <c r="L2" s="107"/>
    </row>
    <row r="3" spans="10:12">
      <c r="J3" s="107"/>
      <c r="K3" s="107"/>
      <c r="L3" s="107"/>
    </row>
    <row r="5" ht="39" customHeight="1" spans="1:12">
      <c r="A5" s="99" t="s">
        <v>488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</row>
    <row r="7" ht="15.75" spans="12:12">
      <c r="L7" s="108" t="s">
        <v>489</v>
      </c>
    </row>
    <row r="8" ht="15.75" spans="1:12">
      <c r="A8" s="100" t="s">
        <v>120</v>
      </c>
      <c r="B8" s="101" t="s">
        <v>490</v>
      </c>
      <c r="C8" s="101" t="s">
        <v>491</v>
      </c>
      <c r="D8" s="101"/>
      <c r="E8" s="101" t="s">
        <v>492</v>
      </c>
      <c r="F8" s="101" t="s">
        <v>493</v>
      </c>
      <c r="G8" s="101"/>
      <c r="H8" s="101"/>
      <c r="I8" s="101" t="s">
        <v>494</v>
      </c>
      <c r="J8" s="101" t="s">
        <v>29</v>
      </c>
      <c r="K8" s="101"/>
      <c r="L8" s="109" t="s">
        <v>495</v>
      </c>
    </row>
    <row r="9" spans="1:12">
      <c r="A9" s="100"/>
      <c r="B9" s="101"/>
      <c r="C9" s="102" t="s">
        <v>496</v>
      </c>
      <c r="D9" s="101" t="s">
        <v>497</v>
      </c>
      <c r="E9" s="101"/>
      <c r="F9" s="103" t="s">
        <v>498</v>
      </c>
      <c r="G9" s="103" t="s">
        <v>499</v>
      </c>
      <c r="H9" s="101" t="s">
        <v>500</v>
      </c>
      <c r="I9" s="101"/>
      <c r="J9" s="101" t="s">
        <v>501</v>
      </c>
      <c r="K9" s="101" t="s">
        <v>502</v>
      </c>
      <c r="L9" s="110"/>
    </row>
    <row r="10" spans="1:12">
      <c r="A10" s="100"/>
      <c r="B10" s="101"/>
      <c r="C10" s="102"/>
      <c r="D10" s="101"/>
      <c r="E10" s="101"/>
      <c r="F10" s="103"/>
      <c r="G10" s="103"/>
      <c r="H10" s="101"/>
      <c r="I10" s="101"/>
      <c r="J10" s="101"/>
      <c r="K10" s="101"/>
      <c r="L10" s="110"/>
    </row>
    <row r="11" ht="18.75" spans="1:12">
      <c r="A11" s="104" t="s">
        <v>141</v>
      </c>
      <c r="B11" s="104" t="s">
        <v>14</v>
      </c>
      <c r="C11" s="104" t="s">
        <v>15</v>
      </c>
      <c r="D11" s="104" t="s">
        <v>16</v>
      </c>
      <c r="E11" s="104" t="s">
        <v>17</v>
      </c>
      <c r="F11" s="104" t="s">
        <v>18</v>
      </c>
      <c r="G11" s="104" t="s">
        <v>19</v>
      </c>
      <c r="H11" s="104" t="s">
        <v>20</v>
      </c>
      <c r="I11" s="104" t="s">
        <v>21</v>
      </c>
      <c r="J11" s="104" t="s">
        <v>22</v>
      </c>
      <c r="K11" s="104" t="s">
        <v>23</v>
      </c>
      <c r="L11" s="104" t="s">
        <v>24</v>
      </c>
    </row>
    <row r="12" ht="30" spans="1:12">
      <c r="A12" s="105">
        <v>1</v>
      </c>
      <c r="B12" s="106" t="s">
        <v>321</v>
      </c>
      <c r="C12" s="73">
        <v>0</v>
      </c>
      <c r="D12" s="73"/>
      <c r="E12" s="73" t="s">
        <v>503</v>
      </c>
      <c r="F12" s="73" t="s">
        <v>504</v>
      </c>
      <c r="G12" s="73" t="s">
        <v>505</v>
      </c>
      <c r="H12" s="73" t="s">
        <v>506</v>
      </c>
      <c r="I12" s="73">
        <v>6</v>
      </c>
      <c r="J12" s="73">
        <v>0</v>
      </c>
      <c r="K12" s="73">
        <v>6</v>
      </c>
      <c r="L12" s="69" t="s">
        <v>507</v>
      </c>
    </row>
    <row r="15" ht="15.75" spans="2:2">
      <c r="B15" s="41" t="s">
        <v>305</v>
      </c>
    </row>
  </sheetData>
  <mergeCells count="19">
    <mergeCell ref="J1:L1"/>
    <mergeCell ref="J2:L2"/>
    <mergeCell ref="J3:L3"/>
    <mergeCell ref="A5:L5"/>
    <mergeCell ref="C8:D8"/>
    <mergeCell ref="F8:H8"/>
    <mergeCell ref="J8:K8"/>
    <mergeCell ref="A8:A10"/>
    <mergeCell ref="B8:B10"/>
    <mergeCell ref="C9:C10"/>
    <mergeCell ref="D9:D10"/>
    <mergeCell ref="E8:E10"/>
    <mergeCell ref="F9:F10"/>
    <mergeCell ref="G9:G10"/>
    <mergeCell ref="H9:H10"/>
    <mergeCell ref="I8:I10"/>
    <mergeCell ref="J9:J10"/>
    <mergeCell ref="K9:K10"/>
    <mergeCell ref="L8:L10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13"/>
  <sheetViews>
    <sheetView zoomScale="85" zoomScaleNormal="85" workbookViewId="0">
      <selection activeCell="M9" sqref="M9"/>
    </sheetView>
  </sheetViews>
  <sheetFormatPr defaultColWidth="9" defaultRowHeight="15"/>
  <cols>
    <col min="2" max="2" width="27.2857142857143" customWidth="1"/>
    <col min="3" max="3" width="13.7142857142857" customWidth="1"/>
    <col min="4" max="4" width="11.5714285714286" customWidth="1"/>
    <col min="5" max="5" width="16.5714285714286" customWidth="1"/>
    <col min="6" max="7" width="15" customWidth="1"/>
    <col min="8" max="8" width="11.8571428571429" customWidth="1"/>
    <col min="9" max="9" width="9.28571428571429" customWidth="1"/>
    <col min="10" max="10" width="18.4285714285714" customWidth="1"/>
    <col min="11" max="11" width="15.8571428571429" customWidth="1"/>
    <col min="12" max="12" width="14.8571428571429" customWidth="1"/>
    <col min="13" max="13" width="14.2857142857143" customWidth="1"/>
    <col min="14" max="14" width="13.2857142857143" customWidth="1"/>
    <col min="15" max="15" width="13.1428571428571" customWidth="1"/>
  </cols>
  <sheetData>
    <row r="2" ht="24" customHeight="1" spans="1:15">
      <c r="A2" s="78" t="s">
        <v>508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ht="15.75" spans="1:12">
      <c r="A3" s="78" t="s">
        <v>509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ht="15.75" spans="13:13">
      <c r="M4" s="96" t="s">
        <v>510</v>
      </c>
    </row>
    <row r="5" ht="41.25" customHeight="1" spans="1:15">
      <c r="A5" s="79" t="s">
        <v>120</v>
      </c>
      <c r="B5" s="80" t="s">
        <v>511</v>
      </c>
      <c r="C5" s="42" t="s">
        <v>512</v>
      </c>
      <c r="D5" s="59"/>
      <c r="E5" s="42" t="s">
        <v>513</v>
      </c>
      <c r="F5" s="59"/>
      <c r="G5" s="81" t="s">
        <v>514</v>
      </c>
      <c r="H5" s="29" t="s">
        <v>515</v>
      </c>
      <c r="I5" s="47"/>
      <c r="J5" s="81" t="s">
        <v>516</v>
      </c>
      <c r="K5" s="29" t="s">
        <v>517</v>
      </c>
      <c r="L5" s="47"/>
      <c r="M5" s="49" t="s">
        <v>518</v>
      </c>
      <c r="N5" s="29" t="s">
        <v>519</v>
      </c>
      <c r="O5" s="47"/>
    </row>
    <row r="6" ht="41.25" customHeight="1" spans="1:15">
      <c r="A6" s="82"/>
      <c r="B6" s="83" t="s">
        <v>520</v>
      </c>
      <c r="C6" s="84" t="s">
        <v>11</v>
      </c>
      <c r="D6" s="84" t="s">
        <v>12</v>
      </c>
      <c r="E6" s="84" t="s">
        <v>521</v>
      </c>
      <c r="F6" s="85" t="s">
        <v>522</v>
      </c>
      <c r="G6" s="86"/>
      <c r="H6" s="87" t="s">
        <v>11</v>
      </c>
      <c r="I6" s="87" t="s">
        <v>12</v>
      </c>
      <c r="J6" s="86"/>
      <c r="K6" s="87" t="s">
        <v>11</v>
      </c>
      <c r="L6" s="87" t="s">
        <v>12</v>
      </c>
      <c r="M6" s="97"/>
      <c r="N6" s="87" t="s">
        <v>11</v>
      </c>
      <c r="O6" s="87" t="s">
        <v>12</v>
      </c>
    </row>
    <row r="7" ht="21" customHeight="1" spans="1:15">
      <c r="A7" s="88"/>
      <c r="B7" s="59">
        <v>1</v>
      </c>
      <c r="C7" s="89">
        <v>2</v>
      </c>
      <c r="D7" s="59">
        <v>3</v>
      </c>
      <c r="E7" s="59">
        <v>4</v>
      </c>
      <c r="F7" s="59">
        <v>5</v>
      </c>
      <c r="G7" s="59">
        <v>12</v>
      </c>
      <c r="H7" s="47">
        <v>13</v>
      </c>
      <c r="I7" s="47">
        <v>14</v>
      </c>
      <c r="J7" s="59">
        <v>15</v>
      </c>
      <c r="K7" s="47">
        <v>16</v>
      </c>
      <c r="L7" s="47">
        <v>17</v>
      </c>
      <c r="M7" s="49">
        <v>18</v>
      </c>
      <c r="N7" s="47">
        <v>16</v>
      </c>
      <c r="O7" s="47">
        <v>17</v>
      </c>
    </row>
    <row r="8" ht="30" spans="1:15">
      <c r="A8" s="90">
        <v>1</v>
      </c>
      <c r="B8" s="91" t="s">
        <v>321</v>
      </c>
      <c r="C8" s="92">
        <v>7794</v>
      </c>
      <c r="D8" s="92">
        <v>24436</v>
      </c>
      <c r="E8" s="92">
        <v>8538</v>
      </c>
      <c r="F8" s="92">
        <v>11857</v>
      </c>
      <c r="G8" s="92">
        <v>8</v>
      </c>
      <c r="H8" s="92">
        <v>102</v>
      </c>
      <c r="I8" s="92">
        <v>201</v>
      </c>
      <c r="J8" s="92">
        <v>204.32</v>
      </c>
      <c r="K8" s="98">
        <v>486</v>
      </c>
      <c r="L8" s="98">
        <v>1727</v>
      </c>
      <c r="M8" s="98">
        <v>59.5</v>
      </c>
      <c r="N8" s="98">
        <v>304</v>
      </c>
      <c r="O8" s="98">
        <v>500</v>
      </c>
    </row>
    <row r="9" ht="15.75" spans="1:15">
      <c r="A9" s="93"/>
      <c r="B9" s="94" t="s">
        <v>322</v>
      </c>
      <c r="C9" s="92">
        <f t="shared" ref="C9:L9" si="0">SUM(C8:C8)</f>
        <v>7794</v>
      </c>
      <c r="D9" s="92">
        <f t="shared" si="0"/>
        <v>24436</v>
      </c>
      <c r="E9" s="92">
        <f t="shared" si="0"/>
        <v>8538</v>
      </c>
      <c r="F9" s="92">
        <f t="shared" si="0"/>
        <v>11857</v>
      </c>
      <c r="G9" s="92">
        <f t="shared" si="0"/>
        <v>8</v>
      </c>
      <c r="H9" s="92">
        <f t="shared" si="0"/>
        <v>102</v>
      </c>
      <c r="I9" s="92">
        <f t="shared" si="0"/>
        <v>201</v>
      </c>
      <c r="J9" s="92">
        <f t="shared" si="0"/>
        <v>204.32</v>
      </c>
      <c r="K9" s="92">
        <f t="shared" si="0"/>
        <v>486</v>
      </c>
      <c r="L9" s="92">
        <f t="shared" si="0"/>
        <v>1727</v>
      </c>
      <c r="M9" s="92">
        <f t="shared" ref="M9" si="1">SUM(M8:M8)</f>
        <v>59.5</v>
      </c>
      <c r="N9" s="92">
        <f t="shared" ref="N9:O9" si="2">SUM(N8:N8)</f>
        <v>304</v>
      </c>
      <c r="O9" s="92">
        <f t="shared" si="2"/>
        <v>500</v>
      </c>
    </row>
    <row r="11" spans="2:6">
      <c r="B11" s="95"/>
      <c r="C11" s="95"/>
      <c r="D11" s="95"/>
      <c r="E11" s="95"/>
      <c r="F11" s="95"/>
    </row>
    <row r="12" spans="2:6">
      <c r="B12" s="95"/>
      <c r="C12" s="95"/>
      <c r="D12" s="95"/>
      <c r="E12" s="95"/>
      <c r="F12" s="95"/>
    </row>
    <row r="13" ht="15.75" spans="2:2">
      <c r="B13" s="41" t="s">
        <v>305</v>
      </c>
    </row>
  </sheetData>
  <mergeCells count="12">
    <mergeCell ref="A2:O2"/>
    <mergeCell ref="A3:L3"/>
    <mergeCell ref="C5:D5"/>
    <mergeCell ref="E5:F5"/>
    <mergeCell ref="H5:I5"/>
    <mergeCell ref="K5:L5"/>
    <mergeCell ref="N5:O5"/>
    <mergeCell ref="A5:A7"/>
    <mergeCell ref="G5:G6"/>
    <mergeCell ref="J5:J6"/>
    <mergeCell ref="M5:M6"/>
    <mergeCell ref="B11:F12"/>
  </mergeCells>
  <pageMargins left="0.7" right="0.7" top="0.75" bottom="0.75" header="0.3" footer="0.3"/>
  <pageSetup paperSize="9" scale="89" orientation="portrait"/>
  <headerFooter/>
  <colBreaks count="1" manualBreakCount="1">
    <brk id="6" max="1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13"/>
  <sheetViews>
    <sheetView zoomScale="70" zoomScaleNormal="70" workbookViewId="0">
      <selection activeCell="Q19" sqref="Q19"/>
    </sheetView>
  </sheetViews>
  <sheetFormatPr defaultColWidth="9" defaultRowHeight="15"/>
  <cols>
    <col min="1" max="1" width="8.14285714285714" customWidth="1"/>
    <col min="2" max="2" width="30.7142857142857" customWidth="1"/>
    <col min="3" max="3" width="11.5714285714286" customWidth="1"/>
    <col min="5" max="5" width="13.7142857142857" customWidth="1"/>
    <col min="7" max="7" width="11.4285714285714" customWidth="1"/>
    <col min="9" max="9" width="12.8571428571429" customWidth="1"/>
    <col min="10" max="10" width="11.5714285714286" customWidth="1"/>
    <col min="11" max="11" width="12.1428571428571" customWidth="1"/>
    <col min="13" max="13" width="15.1428571428571" customWidth="1"/>
    <col min="15" max="15" width="15.2857142857143" customWidth="1"/>
    <col min="16" max="16" width="15.1428571428571" customWidth="1"/>
    <col min="17" max="17" width="16.5714285714286" customWidth="1"/>
    <col min="18" max="18" width="14.8571428571429" customWidth="1"/>
    <col min="19" max="19" width="18.7142857142857" customWidth="1"/>
  </cols>
  <sheetData>
    <row r="3" ht="35.25" customHeight="1" spans="1:19">
      <c r="A3" s="64"/>
      <c r="B3" s="64"/>
      <c r="C3" s="64"/>
      <c r="D3" s="65" t="s">
        <v>523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4"/>
      <c r="R3" s="64"/>
      <c r="S3" s="64"/>
    </row>
    <row r="4" ht="15.75" spans="1:19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ht="15.75" spans="1:19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74"/>
      <c r="S5" s="75" t="s">
        <v>524</v>
      </c>
    </row>
    <row r="6" spans="1:19">
      <c r="A6" s="67" t="s">
        <v>310</v>
      </c>
      <c r="B6" s="67" t="s">
        <v>311</v>
      </c>
      <c r="C6" s="67" t="s">
        <v>525</v>
      </c>
      <c r="D6" s="67"/>
      <c r="E6" s="67"/>
      <c r="F6" s="67"/>
      <c r="G6" s="67" t="s">
        <v>526</v>
      </c>
      <c r="H6" s="67"/>
      <c r="I6" s="67"/>
      <c r="J6" s="67"/>
      <c r="K6" s="67" t="s">
        <v>527</v>
      </c>
      <c r="L6" s="67"/>
      <c r="M6" s="67"/>
      <c r="N6" s="67"/>
      <c r="O6" s="67" t="s">
        <v>528</v>
      </c>
      <c r="P6" s="67" t="s">
        <v>525</v>
      </c>
      <c r="Q6" s="67"/>
      <c r="R6" s="67" t="s">
        <v>526</v>
      </c>
      <c r="S6" s="67"/>
    </row>
    <row r="7" ht="142.5" spans="1:19">
      <c r="A7" s="67"/>
      <c r="B7" s="67"/>
      <c r="C7" s="67" t="s">
        <v>529</v>
      </c>
      <c r="D7" s="67" t="s">
        <v>530</v>
      </c>
      <c r="E7" s="67" t="s">
        <v>531</v>
      </c>
      <c r="F7" s="67" t="s">
        <v>532</v>
      </c>
      <c r="G7" s="67" t="s">
        <v>529</v>
      </c>
      <c r="H7" s="67" t="s">
        <v>530</v>
      </c>
      <c r="I7" s="67" t="s">
        <v>531</v>
      </c>
      <c r="J7" s="67" t="s">
        <v>532</v>
      </c>
      <c r="K7" s="67" t="s">
        <v>529</v>
      </c>
      <c r="L7" s="67" t="s">
        <v>530</v>
      </c>
      <c r="M7" s="67" t="s">
        <v>531</v>
      </c>
      <c r="N7" s="67" t="s">
        <v>532</v>
      </c>
      <c r="O7" s="67"/>
      <c r="P7" s="67" t="s">
        <v>533</v>
      </c>
      <c r="Q7" s="67" t="s">
        <v>534</v>
      </c>
      <c r="R7" s="67" t="s">
        <v>535</v>
      </c>
      <c r="S7" s="67" t="s">
        <v>534</v>
      </c>
    </row>
    <row r="8" ht="180" spans="1:19">
      <c r="A8" s="68">
        <v>1</v>
      </c>
      <c r="B8" s="68" t="s">
        <v>321</v>
      </c>
      <c r="C8" s="69">
        <v>2.5</v>
      </c>
      <c r="D8" s="69">
        <v>12</v>
      </c>
      <c r="E8" s="69">
        <v>2</v>
      </c>
      <c r="F8" s="69">
        <f>C8+D8+E8</f>
        <v>16.5</v>
      </c>
      <c r="G8" s="69">
        <v>2.5</v>
      </c>
      <c r="H8" s="69">
        <v>12</v>
      </c>
      <c r="I8" s="69">
        <v>1</v>
      </c>
      <c r="J8" s="69">
        <f>G8+H8+I8</f>
        <v>15.5</v>
      </c>
      <c r="K8" s="69"/>
      <c r="L8" s="69"/>
      <c r="M8" s="69">
        <f t="shared" ref="M8:N8" si="0">I8-E8</f>
        <v>-1</v>
      </c>
      <c r="N8" s="69">
        <f t="shared" si="0"/>
        <v>-1</v>
      </c>
      <c r="O8" s="69" t="s">
        <v>536</v>
      </c>
      <c r="P8" s="73">
        <v>35.024</v>
      </c>
      <c r="Q8" s="73">
        <v>35.024</v>
      </c>
      <c r="R8" s="76">
        <v>10.118</v>
      </c>
      <c r="S8" s="76">
        <v>10.118</v>
      </c>
    </row>
    <row r="9" ht="18.75" spans="1:19">
      <c r="A9" s="70" t="s">
        <v>8</v>
      </c>
      <c r="B9" s="71"/>
      <c r="C9" s="72">
        <f t="shared" ref="C9:S9" si="1">SUM(C8:C8)</f>
        <v>2.5</v>
      </c>
      <c r="D9" s="72">
        <f t="shared" si="1"/>
        <v>12</v>
      </c>
      <c r="E9" s="72">
        <f t="shared" si="1"/>
        <v>2</v>
      </c>
      <c r="F9" s="72">
        <f t="shared" si="1"/>
        <v>16.5</v>
      </c>
      <c r="G9" s="72">
        <f t="shared" si="1"/>
        <v>2.5</v>
      </c>
      <c r="H9" s="72">
        <f t="shared" si="1"/>
        <v>12</v>
      </c>
      <c r="I9" s="72">
        <f t="shared" si="1"/>
        <v>1</v>
      </c>
      <c r="J9" s="72">
        <f t="shared" si="1"/>
        <v>15.5</v>
      </c>
      <c r="K9" s="72">
        <f t="shared" si="1"/>
        <v>0</v>
      </c>
      <c r="L9" s="72">
        <f t="shared" si="1"/>
        <v>0</v>
      </c>
      <c r="M9" s="72">
        <f t="shared" si="1"/>
        <v>-1</v>
      </c>
      <c r="N9" s="72">
        <f t="shared" si="1"/>
        <v>-1</v>
      </c>
      <c r="O9" s="72">
        <f t="shared" si="1"/>
        <v>0</v>
      </c>
      <c r="P9" s="72">
        <f t="shared" si="1"/>
        <v>35.024</v>
      </c>
      <c r="Q9" s="72">
        <f t="shared" si="1"/>
        <v>35.024</v>
      </c>
      <c r="R9" s="72">
        <f t="shared" si="1"/>
        <v>10.118</v>
      </c>
      <c r="S9" s="77">
        <f t="shared" si="1"/>
        <v>10.118</v>
      </c>
    </row>
    <row r="11" spans="2:10">
      <c r="B11" s="1"/>
      <c r="C11" s="1"/>
      <c r="D11" s="1"/>
      <c r="E11" s="1"/>
      <c r="F11" s="1"/>
      <c r="G11" s="1"/>
      <c r="H11" s="1"/>
      <c r="I11" s="1"/>
      <c r="J11" s="1"/>
    </row>
    <row r="13" ht="15.75" spans="1:2">
      <c r="A13" t="s">
        <v>487</v>
      </c>
      <c r="B13" s="41" t="s">
        <v>305</v>
      </c>
    </row>
  </sheetData>
  <mergeCells count="11">
    <mergeCell ref="D3:P3"/>
    <mergeCell ref="A4:S4"/>
    <mergeCell ref="C6:F6"/>
    <mergeCell ref="G6:J6"/>
    <mergeCell ref="K6:N6"/>
    <mergeCell ref="P6:Q6"/>
    <mergeCell ref="R6:S6"/>
    <mergeCell ref="A9:B9"/>
    <mergeCell ref="A6:A7"/>
    <mergeCell ref="B6:B7"/>
    <mergeCell ref="O6:O7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zoomScale="85" zoomScaleNormal="85" workbookViewId="0">
      <selection activeCell="R23" sqref="R23"/>
    </sheetView>
  </sheetViews>
  <sheetFormatPr defaultColWidth="9" defaultRowHeight="15"/>
  <cols>
    <col min="1" max="1" width="6.28571428571429" customWidth="1"/>
    <col min="2" max="2" width="30.4285714285714" customWidth="1"/>
    <col min="3" max="3" width="14.1428571428571" customWidth="1"/>
    <col min="6" max="6" width="14.7142857142857" customWidth="1"/>
    <col min="7" max="7" width="7.85714285714286" customWidth="1"/>
    <col min="8" max="8" width="1.85714285714286" customWidth="1"/>
    <col min="9" max="9" width="6.42857142857143" customWidth="1"/>
    <col min="10" max="10" width="2.85714285714286" customWidth="1"/>
    <col min="11" max="11" width="9.42857142857143" customWidth="1"/>
    <col min="12" max="12" width="1.57142857142857" customWidth="1"/>
    <col min="13" max="13" width="11.2857142857143" customWidth="1"/>
    <col min="14" max="14" width="4.28571428571429" customWidth="1"/>
    <col min="15" max="15" width="12.1428571428571" customWidth="1"/>
    <col min="16" max="16" width="11.5714285714286" customWidth="1"/>
    <col min="17" max="17" width="11.4285714285714" customWidth="1"/>
    <col min="18" max="18" width="11.1428571428571" customWidth="1"/>
    <col min="19" max="19" width="11.4285714285714" customWidth="1"/>
    <col min="20" max="20" width="11.1428571428571" customWidth="1"/>
    <col min="21" max="21" width="12.8571428571429" customWidth="1"/>
    <col min="22" max="22" width="13.2857142857143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54.75" customHeight="1" spans="1:24">
      <c r="A2" s="2"/>
      <c r="B2" s="2"/>
      <c r="C2" s="3" t="s">
        <v>537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"/>
      <c r="V2" s="2"/>
      <c r="W2" s="1"/>
      <c r="X2" s="1"/>
    </row>
    <row r="3" ht="15.75" spans="1:24">
      <c r="A3" s="1"/>
      <c r="B3" s="1"/>
      <c r="C3" s="1"/>
      <c r="D3" s="1"/>
      <c r="E3" s="4"/>
      <c r="F3" s="5"/>
      <c r="G3" s="5"/>
      <c r="H3" s="5"/>
      <c r="I3" s="5"/>
      <c r="J3" s="5"/>
      <c r="K3" s="5"/>
      <c r="L3" s="5"/>
      <c r="M3" s="1"/>
      <c r="N3" s="1"/>
      <c r="O3" s="1"/>
      <c r="P3" s="1"/>
      <c r="Q3" s="1"/>
      <c r="R3" s="1"/>
      <c r="S3" s="1"/>
      <c r="T3" s="1"/>
      <c r="U3" s="1"/>
      <c r="V3" s="58" t="s">
        <v>538</v>
      </c>
      <c r="W3" s="1"/>
      <c r="X3" s="1"/>
    </row>
    <row r="4" ht="15.75" spans="1:24">
      <c r="A4" s="6" t="s">
        <v>539</v>
      </c>
      <c r="B4" s="7" t="s">
        <v>511</v>
      </c>
      <c r="C4" s="8" t="s">
        <v>540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42"/>
      <c r="P4" s="43"/>
      <c r="Q4" s="43"/>
      <c r="R4" s="43"/>
      <c r="S4" s="43"/>
      <c r="T4" s="43"/>
      <c r="U4" s="43"/>
      <c r="V4" s="59"/>
      <c r="W4" s="1"/>
      <c r="X4" s="1"/>
    </row>
    <row r="5" ht="15.75" spans="1:22">
      <c r="A5" s="10"/>
      <c r="B5" s="11"/>
      <c r="C5" s="12" t="s">
        <v>541</v>
      </c>
      <c r="D5" s="13"/>
      <c r="E5" s="13"/>
      <c r="F5" s="14"/>
      <c r="G5" s="15" t="s">
        <v>542</v>
      </c>
      <c r="H5" s="16"/>
      <c r="I5" s="16"/>
      <c r="J5" s="16"/>
      <c r="K5" s="16"/>
      <c r="L5" s="16"/>
      <c r="M5" s="16"/>
      <c r="N5" s="44"/>
      <c r="O5" s="15" t="s">
        <v>543</v>
      </c>
      <c r="P5" s="16"/>
      <c r="Q5" s="16"/>
      <c r="R5" s="16"/>
      <c r="S5" s="16"/>
      <c r="T5" s="16"/>
      <c r="U5" s="16"/>
      <c r="V5" s="44"/>
    </row>
    <row r="6" ht="15.75" customHeight="1" spans="1:22">
      <c r="A6" s="10"/>
      <c r="B6" s="11"/>
      <c r="C6" s="17" t="s">
        <v>544</v>
      </c>
      <c r="D6" s="17" t="s">
        <v>545</v>
      </c>
      <c r="E6" s="17" t="s">
        <v>546</v>
      </c>
      <c r="F6" s="18" t="s">
        <v>547</v>
      </c>
      <c r="G6" s="19" t="s">
        <v>544</v>
      </c>
      <c r="H6" s="20"/>
      <c r="I6" s="19" t="s">
        <v>545</v>
      </c>
      <c r="J6" s="20"/>
      <c r="K6" s="19" t="s">
        <v>546</v>
      </c>
      <c r="L6" s="20"/>
      <c r="M6" s="45" t="s">
        <v>548</v>
      </c>
      <c r="N6" s="46"/>
      <c r="O6" s="29" t="s">
        <v>544</v>
      </c>
      <c r="P6" s="47"/>
      <c r="Q6" s="29" t="s">
        <v>545</v>
      </c>
      <c r="R6" s="47"/>
      <c r="S6" s="29" t="s">
        <v>546</v>
      </c>
      <c r="T6" s="47"/>
      <c r="U6" s="29" t="s">
        <v>548</v>
      </c>
      <c r="V6" s="47"/>
    </row>
    <row r="7" ht="38.25" customHeight="1" spans="1:22">
      <c r="A7" s="10"/>
      <c r="B7" s="21"/>
      <c r="C7" s="22"/>
      <c r="D7" s="22"/>
      <c r="E7" s="22"/>
      <c r="F7" s="23"/>
      <c r="G7" s="24"/>
      <c r="H7" s="25"/>
      <c r="I7" s="24"/>
      <c r="J7" s="25"/>
      <c r="K7" s="24"/>
      <c r="L7" s="25"/>
      <c r="M7" s="15"/>
      <c r="N7" s="48"/>
      <c r="O7" s="49" t="s">
        <v>5</v>
      </c>
      <c r="P7" s="49" t="s">
        <v>4</v>
      </c>
      <c r="Q7" s="49" t="s">
        <v>5</v>
      </c>
      <c r="R7" s="49" t="s">
        <v>4</v>
      </c>
      <c r="S7" s="60" t="s">
        <v>5</v>
      </c>
      <c r="T7" s="49" t="s">
        <v>4</v>
      </c>
      <c r="U7" s="49" t="s">
        <v>5</v>
      </c>
      <c r="V7" s="49" t="s">
        <v>4</v>
      </c>
    </row>
    <row r="8" ht="15.75" spans="1:22">
      <c r="A8" s="26"/>
      <c r="B8" s="27">
        <v>1</v>
      </c>
      <c r="C8" s="28">
        <v>10</v>
      </c>
      <c r="D8" s="28">
        <v>11</v>
      </c>
      <c r="E8" s="28">
        <v>12</v>
      </c>
      <c r="F8" s="28">
        <v>13</v>
      </c>
      <c r="G8" s="29"/>
      <c r="H8" s="30"/>
      <c r="I8" s="50"/>
      <c r="J8" s="30"/>
      <c r="K8" s="50"/>
      <c r="L8" s="30"/>
      <c r="M8" s="50"/>
      <c r="N8" s="47"/>
      <c r="O8" s="51">
        <v>14</v>
      </c>
      <c r="P8" s="52">
        <v>15</v>
      </c>
      <c r="Q8" s="52">
        <v>16</v>
      </c>
      <c r="R8" s="52">
        <v>17</v>
      </c>
      <c r="S8" s="52">
        <v>18</v>
      </c>
      <c r="T8" s="52">
        <v>19</v>
      </c>
      <c r="U8" s="52">
        <v>20</v>
      </c>
      <c r="V8" s="61">
        <v>21</v>
      </c>
    </row>
    <row r="9" ht="32.25" spans="1:22">
      <c r="A9" s="31">
        <v>1</v>
      </c>
      <c r="B9" s="32" t="s">
        <v>321</v>
      </c>
      <c r="C9" s="33">
        <v>2</v>
      </c>
      <c r="D9" s="33"/>
      <c r="E9" s="33"/>
      <c r="F9" s="33">
        <v>2.9</v>
      </c>
      <c r="G9" s="34" t="s">
        <v>549</v>
      </c>
      <c r="H9" s="35"/>
      <c r="I9" s="53"/>
      <c r="J9" s="33"/>
      <c r="K9" s="53"/>
      <c r="L9" s="33"/>
      <c r="M9" s="53">
        <v>4.846</v>
      </c>
      <c r="N9" s="54"/>
      <c r="O9" s="55" t="s">
        <v>203</v>
      </c>
      <c r="P9" s="56">
        <v>2</v>
      </c>
      <c r="Q9" s="56"/>
      <c r="R9" s="62"/>
      <c r="S9" s="56"/>
      <c r="T9" s="56"/>
      <c r="U9" s="56">
        <v>7.8</v>
      </c>
      <c r="V9" s="63">
        <v>1.8</v>
      </c>
    </row>
    <row r="10" ht="18.75" spans="1:22">
      <c r="A10" s="36"/>
      <c r="B10" s="37" t="s">
        <v>322</v>
      </c>
      <c r="C10" s="37">
        <f t="shared" ref="C10:F10" si="0">SUM(C9:C9)</f>
        <v>2</v>
      </c>
      <c r="D10" s="37">
        <f t="shared" si="0"/>
        <v>0</v>
      </c>
      <c r="E10" s="37">
        <f t="shared" si="0"/>
        <v>0</v>
      </c>
      <c r="F10" s="38">
        <f t="shared" si="0"/>
        <v>2.9</v>
      </c>
      <c r="G10" s="39" t="str">
        <f>G9</f>
        <v>9</v>
      </c>
      <c r="H10" s="40"/>
      <c r="I10" s="39">
        <f t="shared" ref="I10" si="1">I9</f>
        <v>0</v>
      </c>
      <c r="J10" s="40"/>
      <c r="K10" s="39">
        <f t="shared" ref="K10" si="2">K9</f>
        <v>0</v>
      </c>
      <c r="L10" s="40"/>
      <c r="M10" s="39">
        <f t="shared" ref="M10" si="3">M9</f>
        <v>4.846</v>
      </c>
      <c r="N10" s="40"/>
      <c r="O10" s="57">
        <v>7</v>
      </c>
      <c r="P10" s="57">
        <f t="shared" ref="P10:V10" si="4">SUM(P9:P9)</f>
        <v>2</v>
      </c>
      <c r="Q10" s="57">
        <f t="shared" si="4"/>
        <v>0</v>
      </c>
      <c r="R10" s="57">
        <f t="shared" si="4"/>
        <v>0</v>
      </c>
      <c r="S10" s="57">
        <f t="shared" si="4"/>
        <v>0</v>
      </c>
      <c r="T10" s="57">
        <f t="shared" si="4"/>
        <v>0</v>
      </c>
      <c r="U10" s="57">
        <f t="shared" si="4"/>
        <v>7.8</v>
      </c>
      <c r="V10" s="57">
        <f t="shared" si="4"/>
        <v>1.8</v>
      </c>
    </row>
    <row r="11" spans="1:2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spans="1:24">
      <c r="A13" t="s">
        <v>487</v>
      </c>
      <c r="B13" s="41" t="s">
        <v>305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3:24">
      <c r="W16" s="1"/>
      <c r="X16" s="1"/>
    </row>
    <row r="17" spans="23:24">
      <c r="W17" s="1"/>
      <c r="X17" s="1"/>
    </row>
    <row r="18" spans="23:24">
      <c r="W18" s="1"/>
      <c r="X18" s="1"/>
    </row>
    <row r="19" spans="23:24">
      <c r="W19" s="1"/>
      <c r="X19" s="1"/>
    </row>
    <row r="20" spans="23:24">
      <c r="W20" s="1"/>
      <c r="X20" s="1"/>
    </row>
    <row r="21" spans="23:24">
      <c r="W21" s="1"/>
      <c r="X21" s="1"/>
    </row>
    <row r="22" spans="23:24">
      <c r="W22" s="1"/>
      <c r="X22" s="1"/>
    </row>
    <row r="23" spans="23:24">
      <c r="W23" s="1"/>
      <c r="X23" s="1"/>
    </row>
    <row r="24" spans="23:24">
      <c r="W24" s="1"/>
      <c r="X24" s="1"/>
    </row>
    <row r="25" spans="23:24">
      <c r="W25" s="1"/>
      <c r="X25" s="1"/>
    </row>
    <row r="26" spans="23:24">
      <c r="W26" s="1"/>
      <c r="X26" s="1"/>
    </row>
  </sheetData>
  <mergeCells count="32">
    <mergeCell ref="C2:T2"/>
    <mergeCell ref="C4:N4"/>
    <mergeCell ref="O4:V4"/>
    <mergeCell ref="C5:F5"/>
    <mergeCell ref="G5:N5"/>
    <mergeCell ref="O5:V5"/>
    <mergeCell ref="O6:P6"/>
    <mergeCell ref="Q6:R6"/>
    <mergeCell ref="S6:T6"/>
    <mergeCell ref="U6:V6"/>
    <mergeCell ref="G8:H8"/>
    <mergeCell ref="I8:J8"/>
    <mergeCell ref="K8:L8"/>
    <mergeCell ref="M8:N8"/>
    <mergeCell ref="G9:H9"/>
    <mergeCell ref="I9:J9"/>
    <mergeCell ref="K9:L9"/>
    <mergeCell ref="M9:N9"/>
    <mergeCell ref="G10:H10"/>
    <mergeCell ref="I10:J10"/>
    <mergeCell ref="K10:L10"/>
    <mergeCell ref="M10:N10"/>
    <mergeCell ref="A4:A8"/>
    <mergeCell ref="B4:B7"/>
    <mergeCell ref="C6:C7"/>
    <mergeCell ref="D6:D7"/>
    <mergeCell ref="E6:E7"/>
    <mergeCell ref="F6:F7"/>
    <mergeCell ref="G6:H7"/>
    <mergeCell ref="I6:J7"/>
    <mergeCell ref="K6:L7"/>
    <mergeCell ref="M6:N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0"/>
  <sheetViews>
    <sheetView tabSelected="1" zoomScale="70" zoomScaleNormal="70" workbookViewId="0">
      <selection activeCell="J37" sqref="J37"/>
    </sheetView>
  </sheetViews>
  <sheetFormatPr defaultColWidth="9" defaultRowHeight="15"/>
  <cols>
    <col min="1" max="1" width="10.5714285714286" customWidth="1"/>
    <col min="2" max="2" width="40.7142857142857" customWidth="1"/>
    <col min="3" max="3" width="8.42857142857143" customWidth="1"/>
    <col min="4" max="4" width="9.71428571428571" customWidth="1"/>
    <col min="5" max="5" width="10.8571428571429" customWidth="1"/>
    <col min="6" max="6" width="7.57142857142857" customWidth="1"/>
    <col min="7" max="7" width="11.1428571428571" customWidth="1"/>
    <col min="10" max="10" width="10.8571428571429" customWidth="1"/>
    <col min="11" max="11" width="10.2857142857143" customWidth="1"/>
    <col min="12" max="20" width="7.71428571428571" customWidth="1"/>
    <col min="21" max="21" width="9.57142857142857" customWidth="1"/>
    <col min="22" max="22" width="13.1428571428571" customWidth="1"/>
    <col min="23" max="23" width="28.8571428571429" customWidth="1"/>
  </cols>
  <sheetData>
    <row r="1" spans="1:23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400"/>
      <c r="W2" s="181"/>
    </row>
    <row r="3" ht="20.25" customHeight="1" spans="1:23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</row>
    <row r="4" hidden="1" spans="1:23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</row>
    <row r="5" ht="49.5" customHeight="1" spans="1:23">
      <c r="A5" s="372" t="s">
        <v>118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181"/>
    </row>
    <row r="6" ht="25.5" customHeight="1" spans="1:23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401"/>
      <c r="W6" s="402" t="s">
        <v>119</v>
      </c>
    </row>
    <row r="7" ht="55.5" customHeight="1" spans="1:23">
      <c r="A7" s="373" t="s">
        <v>120</v>
      </c>
      <c r="B7" s="374"/>
      <c r="C7" s="375" t="s">
        <v>121</v>
      </c>
      <c r="D7" s="375"/>
      <c r="E7" s="376" t="s">
        <v>29</v>
      </c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</row>
    <row r="8" ht="46.5" customHeight="1" spans="1:23">
      <c r="A8" s="373"/>
      <c r="B8" s="374"/>
      <c r="C8" s="375"/>
      <c r="D8" s="375"/>
      <c r="E8" s="377"/>
      <c r="F8" s="378" t="s">
        <v>122</v>
      </c>
      <c r="G8" s="378"/>
      <c r="H8" s="378"/>
      <c r="I8" s="378"/>
      <c r="J8" s="378"/>
      <c r="K8" s="378"/>
      <c r="L8" s="376" t="s">
        <v>123</v>
      </c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 t="s">
        <v>8</v>
      </c>
    </row>
    <row r="9" ht="28.5" customHeight="1" spans="1:23">
      <c r="A9" s="373"/>
      <c r="B9" s="374"/>
      <c r="C9" s="379" t="s">
        <v>124</v>
      </c>
      <c r="D9" s="379" t="s">
        <v>125</v>
      </c>
      <c r="E9" s="380" t="s">
        <v>8</v>
      </c>
      <c r="F9" s="379" t="s">
        <v>126</v>
      </c>
      <c r="G9" s="379" t="s">
        <v>127</v>
      </c>
      <c r="H9" s="381" t="s">
        <v>128</v>
      </c>
      <c r="I9" s="381" t="s">
        <v>129</v>
      </c>
      <c r="J9" s="379" t="s">
        <v>130</v>
      </c>
      <c r="K9" s="379" t="s">
        <v>8</v>
      </c>
      <c r="L9" s="398" t="s">
        <v>131</v>
      </c>
      <c r="M9" s="381" t="s">
        <v>132</v>
      </c>
      <c r="N9" s="381" t="s">
        <v>133</v>
      </c>
      <c r="O9" s="381" t="s">
        <v>134</v>
      </c>
      <c r="P9" s="398" t="s">
        <v>135</v>
      </c>
      <c r="Q9" s="398" t="s">
        <v>136</v>
      </c>
      <c r="R9" s="398" t="s">
        <v>137</v>
      </c>
      <c r="S9" s="403" t="s">
        <v>138</v>
      </c>
      <c r="T9" s="398" t="s">
        <v>139</v>
      </c>
      <c r="U9" s="381" t="s">
        <v>140</v>
      </c>
      <c r="V9" s="381" t="s">
        <v>7</v>
      </c>
      <c r="W9" s="376"/>
    </row>
    <row r="10" ht="75" customHeight="1" spans="1:23">
      <c r="A10" s="373"/>
      <c r="B10" s="374"/>
      <c r="C10" s="379"/>
      <c r="D10" s="379"/>
      <c r="E10" s="382"/>
      <c r="F10" s="379"/>
      <c r="G10" s="379"/>
      <c r="H10" s="381"/>
      <c r="I10" s="381"/>
      <c r="J10" s="379"/>
      <c r="K10" s="379"/>
      <c r="L10" s="398"/>
      <c r="M10" s="381"/>
      <c r="N10" s="381"/>
      <c r="O10" s="381"/>
      <c r="P10" s="398"/>
      <c r="Q10" s="398"/>
      <c r="R10" s="398"/>
      <c r="S10" s="403"/>
      <c r="T10" s="398"/>
      <c r="U10" s="381"/>
      <c r="V10" s="381"/>
      <c r="W10" s="376"/>
    </row>
    <row r="11" ht="15.75" spans="1:23">
      <c r="A11" s="383" t="s">
        <v>141</v>
      </c>
      <c r="B11" s="383" t="s">
        <v>14</v>
      </c>
      <c r="C11" s="383" t="s">
        <v>15</v>
      </c>
      <c r="D11" s="383" t="s">
        <v>16</v>
      </c>
      <c r="E11" s="383" t="s">
        <v>17</v>
      </c>
      <c r="F11" s="383" t="s">
        <v>18</v>
      </c>
      <c r="G11" s="383" t="s">
        <v>19</v>
      </c>
      <c r="H11" s="383" t="s">
        <v>20</v>
      </c>
      <c r="I11" s="383" t="s">
        <v>21</v>
      </c>
      <c r="J11" s="383" t="s">
        <v>22</v>
      </c>
      <c r="K11" s="383" t="s">
        <v>23</v>
      </c>
      <c r="L11" s="383" t="s">
        <v>24</v>
      </c>
      <c r="M11" s="399" t="s">
        <v>25</v>
      </c>
      <c r="N11" s="399" t="s">
        <v>26</v>
      </c>
      <c r="O11" s="399" t="s">
        <v>27</v>
      </c>
      <c r="P11" s="399" t="s">
        <v>142</v>
      </c>
      <c r="Q11" s="399" t="s">
        <v>143</v>
      </c>
      <c r="R11" s="399" t="s">
        <v>144</v>
      </c>
      <c r="S11" s="399" t="s">
        <v>145</v>
      </c>
      <c r="T11" s="399" t="s">
        <v>146</v>
      </c>
      <c r="U11" s="399" t="s">
        <v>147</v>
      </c>
      <c r="V11" s="399" t="s">
        <v>148</v>
      </c>
      <c r="W11" s="399" t="s">
        <v>149</v>
      </c>
    </row>
    <row r="12" ht="15.75" spans="1:23">
      <c r="A12" s="384">
        <v>1</v>
      </c>
      <c r="B12" s="385" t="s">
        <v>150</v>
      </c>
      <c r="C12" s="386">
        <f>C14+C16+C17</f>
        <v>6072</v>
      </c>
      <c r="D12" s="386">
        <f>D14+D16+D17</f>
        <v>8737</v>
      </c>
      <c r="E12" s="386">
        <f>C12+D12</f>
        <v>14809</v>
      </c>
      <c r="F12" s="386">
        <f>F14+F16+F17</f>
        <v>1743</v>
      </c>
      <c r="G12" s="386">
        <f>G14+G16+G17</f>
        <v>3035</v>
      </c>
      <c r="H12" s="386">
        <f>H14+H16+H17</f>
        <v>2352</v>
      </c>
      <c r="I12" s="386">
        <f>I14+I16+I17</f>
        <v>5733</v>
      </c>
      <c r="J12" s="386">
        <f>J14+J16+J17</f>
        <v>1946</v>
      </c>
      <c r="K12" s="386">
        <f>F12+G12+H12+I12+J12</f>
        <v>14809</v>
      </c>
      <c r="L12" s="386">
        <f>L14+L16+L17</f>
        <v>4146</v>
      </c>
      <c r="M12" s="386">
        <f t="shared" ref="M12:V12" si="0">M14+M16+M17</f>
        <v>1346</v>
      </c>
      <c r="N12" s="386">
        <f t="shared" si="0"/>
        <v>1896</v>
      </c>
      <c r="O12" s="386">
        <f t="shared" si="0"/>
        <v>92</v>
      </c>
      <c r="P12" s="386">
        <f t="shared" si="0"/>
        <v>1</v>
      </c>
      <c r="Q12" s="386">
        <f t="shared" si="0"/>
        <v>2057</v>
      </c>
      <c r="R12" s="386">
        <f t="shared" si="0"/>
        <v>1722</v>
      </c>
      <c r="S12" s="386">
        <f t="shared" si="0"/>
        <v>1178</v>
      </c>
      <c r="T12" s="386">
        <f t="shared" si="0"/>
        <v>1848</v>
      </c>
      <c r="U12" s="386">
        <f t="shared" si="0"/>
        <v>0</v>
      </c>
      <c r="V12" s="386">
        <f t="shared" si="0"/>
        <v>523</v>
      </c>
      <c r="W12" s="404">
        <f>L12+M12+N12+O12+P12+Q12+R12+S12+T12+U12+V12</f>
        <v>14809</v>
      </c>
    </row>
    <row r="13" ht="15.75" spans="1:23">
      <c r="A13" s="387"/>
      <c r="B13" s="388" t="s">
        <v>29</v>
      </c>
      <c r="C13" s="389"/>
      <c r="D13" s="389"/>
      <c r="E13" s="386"/>
      <c r="F13" s="390"/>
      <c r="G13" s="390"/>
      <c r="H13" s="390"/>
      <c r="I13" s="390"/>
      <c r="J13" s="390"/>
      <c r="K13" s="386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404"/>
    </row>
    <row r="14" ht="15.75" spans="1:23">
      <c r="A14" s="389" t="s">
        <v>30</v>
      </c>
      <c r="B14" s="391" t="s">
        <v>151</v>
      </c>
      <c r="C14" s="389">
        <v>6072</v>
      </c>
      <c r="D14" s="389">
        <v>8737</v>
      </c>
      <c r="E14" s="386">
        <f>D14+C14</f>
        <v>14809</v>
      </c>
      <c r="F14" s="390">
        <v>1743</v>
      </c>
      <c r="G14" s="390">
        <v>3035</v>
      </c>
      <c r="H14" s="390">
        <v>2352</v>
      </c>
      <c r="I14" s="390">
        <v>5733</v>
      </c>
      <c r="J14" s="390">
        <v>1946</v>
      </c>
      <c r="K14" s="386">
        <f>F14+G14+H14+I14+J14</f>
        <v>14809</v>
      </c>
      <c r="L14" s="390">
        <v>4146</v>
      </c>
      <c r="M14" s="390">
        <v>1346</v>
      </c>
      <c r="N14" s="390">
        <v>1896</v>
      </c>
      <c r="O14" s="390">
        <v>92</v>
      </c>
      <c r="P14" s="390">
        <v>1</v>
      </c>
      <c r="Q14" s="390">
        <v>2057</v>
      </c>
      <c r="R14" s="390">
        <v>1722</v>
      </c>
      <c r="S14" s="390">
        <v>1178</v>
      </c>
      <c r="T14" s="390">
        <v>1848</v>
      </c>
      <c r="U14" s="390">
        <v>0</v>
      </c>
      <c r="V14" s="390">
        <v>523</v>
      </c>
      <c r="W14" s="404">
        <f t="shared" ref="W14:W28" si="1">L14+M14+N14+O14+P14+Q14+R14+S14+T14+U14+V14</f>
        <v>14809</v>
      </c>
    </row>
    <row r="15" ht="15.75" spans="1:23">
      <c r="A15" s="389"/>
      <c r="B15" s="392" t="s">
        <v>29</v>
      </c>
      <c r="C15" s="389"/>
      <c r="D15" s="389"/>
      <c r="E15" s="386"/>
      <c r="F15" s="390"/>
      <c r="G15" s="390"/>
      <c r="H15" s="390"/>
      <c r="I15" s="390"/>
      <c r="J15" s="390"/>
      <c r="K15" s="386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404"/>
    </row>
    <row r="16" ht="15.75" spans="1:23">
      <c r="A16" s="393" t="s">
        <v>32</v>
      </c>
      <c r="B16" s="391" t="s">
        <v>152</v>
      </c>
      <c r="C16" s="389"/>
      <c r="D16" s="389"/>
      <c r="E16" s="386">
        <f>C16+D16</f>
        <v>0</v>
      </c>
      <c r="F16" s="390"/>
      <c r="G16" s="390"/>
      <c r="H16" s="390"/>
      <c r="I16" s="390"/>
      <c r="J16" s="390"/>
      <c r="K16" s="386">
        <f>F16+G16+H16+I16+J16</f>
        <v>0</v>
      </c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404">
        <f t="shared" si="1"/>
        <v>0</v>
      </c>
    </row>
    <row r="17" ht="30" spans="1:23">
      <c r="A17" s="393" t="s">
        <v>34</v>
      </c>
      <c r="B17" s="391" t="s">
        <v>153</v>
      </c>
      <c r="C17" s="389"/>
      <c r="D17" s="389"/>
      <c r="E17" s="386">
        <f>C17+D17</f>
        <v>0</v>
      </c>
      <c r="F17" s="390"/>
      <c r="G17" s="390"/>
      <c r="H17" s="390"/>
      <c r="I17" s="390"/>
      <c r="J17" s="390"/>
      <c r="K17" s="386">
        <f>F17+G17+H17+I17+J17</f>
        <v>0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  <c r="W17" s="404">
        <f t="shared" si="1"/>
        <v>0</v>
      </c>
    </row>
    <row r="18" ht="15.75" spans="1:23">
      <c r="A18" s="394">
        <v>2</v>
      </c>
      <c r="B18" s="395" t="s">
        <v>154</v>
      </c>
      <c r="C18" s="386">
        <f>C20+C22+C23</f>
        <v>429</v>
      </c>
      <c r="D18" s="386">
        <f>D20+D22+D23</f>
        <v>585</v>
      </c>
      <c r="E18" s="386">
        <f>C18+D18</f>
        <v>1014</v>
      </c>
      <c r="F18" s="386">
        <f>F20+F22+F23</f>
        <v>176</v>
      </c>
      <c r="G18" s="386">
        <f>G20+G22+G23</f>
        <v>104</v>
      </c>
      <c r="H18" s="386">
        <f>H20+H22+H23</f>
        <v>144</v>
      </c>
      <c r="I18" s="386">
        <f>I20+I22+I23</f>
        <v>500</v>
      </c>
      <c r="J18" s="386">
        <f>J20+J22+J23</f>
        <v>90</v>
      </c>
      <c r="K18" s="386">
        <f>F18+G18+H18+I18+J18</f>
        <v>1014</v>
      </c>
      <c r="L18" s="386">
        <f>L20+L22+L23</f>
        <v>230</v>
      </c>
      <c r="M18" s="386">
        <f t="shared" ref="M18:V18" si="2">M20+M22+M23</f>
        <v>67</v>
      </c>
      <c r="N18" s="386">
        <f t="shared" si="2"/>
        <v>103</v>
      </c>
      <c r="O18" s="386">
        <f t="shared" si="2"/>
        <v>0</v>
      </c>
      <c r="P18" s="386">
        <f t="shared" si="2"/>
        <v>0</v>
      </c>
      <c r="Q18" s="386">
        <f t="shared" si="2"/>
        <v>157</v>
      </c>
      <c r="R18" s="386">
        <f t="shared" si="2"/>
        <v>51</v>
      </c>
      <c r="S18" s="386">
        <f t="shared" si="2"/>
        <v>89</v>
      </c>
      <c r="T18" s="386">
        <f t="shared" si="2"/>
        <v>193</v>
      </c>
      <c r="U18" s="386">
        <f t="shared" si="2"/>
        <v>0</v>
      </c>
      <c r="V18" s="386">
        <f t="shared" si="2"/>
        <v>124</v>
      </c>
      <c r="W18" s="404">
        <f t="shared" si="1"/>
        <v>1014</v>
      </c>
    </row>
    <row r="19" ht="15.75" spans="1:23">
      <c r="A19" s="389"/>
      <c r="B19" s="391" t="s">
        <v>29</v>
      </c>
      <c r="C19" s="389"/>
      <c r="D19" s="390"/>
      <c r="E19" s="386"/>
      <c r="F19" s="390"/>
      <c r="G19" s="390"/>
      <c r="H19" s="390"/>
      <c r="I19" s="390"/>
      <c r="J19" s="390"/>
      <c r="K19" s="386"/>
      <c r="L19" s="390"/>
      <c r="M19" s="390"/>
      <c r="N19" s="390"/>
      <c r="O19" s="390"/>
      <c r="P19" s="390"/>
      <c r="Q19" s="390"/>
      <c r="R19" s="390"/>
      <c r="S19" s="405"/>
      <c r="T19" s="405"/>
      <c r="U19" s="405"/>
      <c r="V19" s="405"/>
      <c r="W19" s="404"/>
    </row>
    <row r="20" ht="15.75" spans="1:23">
      <c r="A20" s="393" t="s">
        <v>45</v>
      </c>
      <c r="B20" s="391" t="s">
        <v>151</v>
      </c>
      <c r="C20" s="389">
        <v>429</v>
      </c>
      <c r="D20" s="390">
        <v>585</v>
      </c>
      <c r="E20" s="386">
        <f>C20+D20</f>
        <v>1014</v>
      </c>
      <c r="F20" s="390">
        <v>176</v>
      </c>
      <c r="G20" s="390">
        <v>104</v>
      </c>
      <c r="H20" s="390">
        <v>144</v>
      </c>
      <c r="I20" s="390">
        <v>500</v>
      </c>
      <c r="J20" s="390">
        <v>90</v>
      </c>
      <c r="K20" s="386">
        <f>F20+G20+H20+I20+J20</f>
        <v>1014</v>
      </c>
      <c r="L20" s="390">
        <v>230</v>
      </c>
      <c r="M20" s="390">
        <v>67</v>
      </c>
      <c r="N20" s="390">
        <v>103</v>
      </c>
      <c r="O20" s="390">
        <v>0</v>
      </c>
      <c r="P20" s="390">
        <v>0</v>
      </c>
      <c r="Q20" s="390">
        <v>157</v>
      </c>
      <c r="R20" s="390">
        <v>51</v>
      </c>
      <c r="S20" s="405">
        <v>89</v>
      </c>
      <c r="T20" s="405">
        <v>193</v>
      </c>
      <c r="U20" s="405">
        <v>0</v>
      </c>
      <c r="V20" s="406">
        <v>124</v>
      </c>
      <c r="W20" s="407">
        <f>L20+M20+N20+O20+P20+Q20+R20+S20+T20+U20+V20</f>
        <v>1014</v>
      </c>
    </row>
    <row r="21" ht="15.75" spans="1:23">
      <c r="A21" s="393"/>
      <c r="B21" s="391"/>
      <c r="C21" s="389"/>
      <c r="D21" s="390"/>
      <c r="E21" s="386">
        <f>C21+D21</f>
        <v>0</v>
      </c>
      <c r="F21" s="390"/>
      <c r="G21" s="390"/>
      <c r="H21" s="390"/>
      <c r="I21" s="390"/>
      <c r="J21" s="390"/>
      <c r="K21" s="386">
        <f>F21+G21+H21+I21+J21</f>
        <v>0</v>
      </c>
      <c r="L21" s="390"/>
      <c r="M21" s="390"/>
      <c r="N21" s="390"/>
      <c r="O21" s="390"/>
      <c r="P21" s="390"/>
      <c r="Q21" s="390"/>
      <c r="R21" s="390"/>
      <c r="S21" s="405"/>
      <c r="T21" s="405"/>
      <c r="U21" s="405"/>
      <c r="V21" s="405"/>
      <c r="W21" s="404"/>
    </row>
    <row r="22" ht="15.75" spans="1:23">
      <c r="A22" s="393" t="s">
        <v>47</v>
      </c>
      <c r="B22" s="391" t="s">
        <v>152</v>
      </c>
      <c r="C22" s="389"/>
      <c r="D22" s="390"/>
      <c r="E22" s="386">
        <f>C22+D22</f>
        <v>0</v>
      </c>
      <c r="F22" s="390"/>
      <c r="G22" s="390"/>
      <c r="H22" s="390"/>
      <c r="I22" s="390"/>
      <c r="J22" s="390"/>
      <c r="K22" s="386">
        <f>F22+G22+H22+I22+J22</f>
        <v>0</v>
      </c>
      <c r="L22" s="390"/>
      <c r="M22" s="390"/>
      <c r="N22" s="390"/>
      <c r="O22" s="390"/>
      <c r="P22" s="390"/>
      <c r="Q22" s="390"/>
      <c r="R22" s="390"/>
      <c r="S22" s="405"/>
      <c r="T22" s="405"/>
      <c r="U22" s="405"/>
      <c r="V22" s="405"/>
      <c r="W22" s="404">
        <f t="shared" si="1"/>
        <v>0</v>
      </c>
    </row>
    <row r="23" ht="30" spans="1:23">
      <c r="A23" s="393" t="s">
        <v>49</v>
      </c>
      <c r="B23" s="391" t="s">
        <v>153</v>
      </c>
      <c r="C23" s="389"/>
      <c r="D23" s="390"/>
      <c r="E23" s="386"/>
      <c r="F23" s="390"/>
      <c r="G23" s="390"/>
      <c r="H23" s="390"/>
      <c r="I23" s="390"/>
      <c r="J23" s="390"/>
      <c r="K23" s="386"/>
      <c r="L23" s="390"/>
      <c r="M23" s="390"/>
      <c r="N23" s="390"/>
      <c r="O23" s="390"/>
      <c r="P23" s="390"/>
      <c r="Q23" s="390"/>
      <c r="R23" s="390"/>
      <c r="S23" s="405"/>
      <c r="T23" s="405"/>
      <c r="U23" s="405"/>
      <c r="V23" s="405"/>
      <c r="W23" s="404">
        <f t="shared" si="1"/>
        <v>0</v>
      </c>
    </row>
    <row r="24" ht="28.5" spans="1:23">
      <c r="A24" s="396" t="s">
        <v>67</v>
      </c>
      <c r="B24" s="395" t="s">
        <v>155</v>
      </c>
      <c r="C24" s="386">
        <f>C26+C28</f>
        <v>0</v>
      </c>
      <c r="D24" s="386">
        <f>D26+D28</f>
        <v>0</v>
      </c>
      <c r="E24" s="386">
        <f>C24+D24</f>
        <v>0</v>
      </c>
      <c r="F24" s="386">
        <f>F26+F28</f>
        <v>0</v>
      </c>
      <c r="G24" s="386">
        <f>G26+G28</f>
        <v>0</v>
      </c>
      <c r="H24" s="386">
        <f>H26+H28</f>
        <v>0</v>
      </c>
      <c r="I24" s="386">
        <f>I26+I28</f>
        <v>0</v>
      </c>
      <c r="J24" s="386">
        <f>J26+J28</f>
        <v>0</v>
      </c>
      <c r="K24" s="386">
        <f>F24+G24+H24+I24+J24</f>
        <v>0</v>
      </c>
      <c r="L24" s="386">
        <f t="shared" ref="L24:V24" si="3">L26+L28</f>
        <v>0</v>
      </c>
      <c r="M24" s="386">
        <f t="shared" si="3"/>
        <v>0</v>
      </c>
      <c r="N24" s="386">
        <f t="shared" si="3"/>
        <v>0</v>
      </c>
      <c r="O24" s="386">
        <f t="shared" si="3"/>
        <v>0</v>
      </c>
      <c r="P24" s="386">
        <f t="shared" si="3"/>
        <v>0</v>
      </c>
      <c r="Q24" s="386">
        <f t="shared" si="3"/>
        <v>0</v>
      </c>
      <c r="R24" s="386">
        <f t="shared" si="3"/>
        <v>0</v>
      </c>
      <c r="S24" s="386">
        <f t="shared" si="3"/>
        <v>0</v>
      </c>
      <c r="T24" s="386">
        <f t="shared" si="3"/>
        <v>0</v>
      </c>
      <c r="U24" s="386">
        <f t="shared" si="3"/>
        <v>0</v>
      </c>
      <c r="V24" s="386">
        <f t="shared" si="3"/>
        <v>0</v>
      </c>
      <c r="W24" s="404">
        <f t="shared" si="1"/>
        <v>0</v>
      </c>
    </row>
    <row r="25" ht="15.75" spans="1:23">
      <c r="A25" s="389"/>
      <c r="B25" s="391" t="s">
        <v>29</v>
      </c>
      <c r="C25" s="389"/>
      <c r="D25" s="390"/>
      <c r="E25" s="386"/>
      <c r="F25" s="390"/>
      <c r="G25" s="390"/>
      <c r="H25" s="390"/>
      <c r="I25" s="390"/>
      <c r="J25" s="390"/>
      <c r="K25" s="386"/>
      <c r="L25" s="390"/>
      <c r="M25" s="390"/>
      <c r="N25" s="390"/>
      <c r="O25" s="390"/>
      <c r="P25" s="390"/>
      <c r="Q25" s="390"/>
      <c r="R25" s="390"/>
      <c r="S25" s="405"/>
      <c r="T25" s="405"/>
      <c r="U25" s="405"/>
      <c r="V25" s="405"/>
      <c r="W25" s="404"/>
    </row>
    <row r="26" ht="15.75" spans="1:23">
      <c r="A26" s="393" t="s">
        <v>69</v>
      </c>
      <c r="B26" s="391" t="s">
        <v>151</v>
      </c>
      <c r="C26" s="389"/>
      <c r="D26" s="390"/>
      <c r="E26" s="386">
        <f>C26+D26</f>
        <v>0</v>
      </c>
      <c r="F26" s="390"/>
      <c r="G26" s="390"/>
      <c r="H26" s="390"/>
      <c r="I26" s="390"/>
      <c r="J26" s="390"/>
      <c r="K26" s="386">
        <f>F26+G26+H26+I26+J26</f>
        <v>0</v>
      </c>
      <c r="L26" s="390"/>
      <c r="M26" s="390"/>
      <c r="N26" s="390"/>
      <c r="O26" s="390"/>
      <c r="P26" s="390"/>
      <c r="Q26" s="390"/>
      <c r="R26" s="390"/>
      <c r="S26" s="390"/>
      <c r="T26" s="390"/>
      <c r="U26" s="390"/>
      <c r="V26" s="390"/>
      <c r="W26" s="404">
        <f t="shared" si="1"/>
        <v>0</v>
      </c>
    </row>
    <row r="27" ht="15.75" spans="1:23">
      <c r="A27" s="393"/>
      <c r="B27" s="392" t="s">
        <v>29</v>
      </c>
      <c r="C27" s="389"/>
      <c r="D27" s="390"/>
      <c r="E27" s="386"/>
      <c r="F27" s="390"/>
      <c r="G27" s="390"/>
      <c r="H27" s="390"/>
      <c r="I27" s="390"/>
      <c r="J27" s="390"/>
      <c r="K27" s="386"/>
      <c r="L27" s="390"/>
      <c r="M27" s="390"/>
      <c r="N27" s="390"/>
      <c r="O27" s="390"/>
      <c r="P27" s="390"/>
      <c r="Q27" s="390"/>
      <c r="R27" s="390"/>
      <c r="S27" s="390"/>
      <c r="T27" s="390"/>
      <c r="U27" s="390"/>
      <c r="V27" s="390"/>
      <c r="W27" s="404"/>
    </row>
    <row r="28" ht="15.75" spans="1:23">
      <c r="A28" s="393" t="s">
        <v>71</v>
      </c>
      <c r="B28" s="391" t="s">
        <v>152</v>
      </c>
      <c r="C28" s="389"/>
      <c r="D28" s="390"/>
      <c r="E28" s="386">
        <f>C28+D28</f>
        <v>0</v>
      </c>
      <c r="F28" s="390"/>
      <c r="G28" s="390"/>
      <c r="H28" s="390"/>
      <c r="I28" s="390"/>
      <c r="J28" s="390"/>
      <c r="K28" s="386">
        <f>F28+G28+H28+I28+J28</f>
        <v>0</v>
      </c>
      <c r="L28" s="390"/>
      <c r="M28" s="390"/>
      <c r="N28" s="390"/>
      <c r="O28" s="390"/>
      <c r="P28" s="390"/>
      <c r="Q28" s="390"/>
      <c r="R28" s="390"/>
      <c r="S28" s="405"/>
      <c r="T28" s="405"/>
      <c r="U28" s="405"/>
      <c r="V28" s="405"/>
      <c r="W28" s="404">
        <f t="shared" si="1"/>
        <v>0</v>
      </c>
    </row>
    <row r="29" ht="40.5" customHeight="1" spans="1:23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</row>
    <row r="30" spans="1:23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</row>
    <row r="31" ht="15.75" customHeight="1" spans="1:23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34.5" customHeight="1" spans="1:23">
      <c r="A32" s="397" t="s">
        <v>156</v>
      </c>
      <c r="B32" s="397"/>
      <c r="C32" s="397"/>
      <c r="D32" s="397"/>
      <c r="E32" s="397"/>
      <c r="F32" s="397"/>
      <c r="G32" s="397"/>
      <c r="H32" s="397"/>
      <c r="I32" s="397"/>
      <c r="J32" s="397"/>
      <c r="K32" s="397"/>
      <c r="L32" s="397"/>
      <c r="M32" s="397"/>
      <c r="N32" s="397"/>
      <c r="O32" s="397"/>
      <c r="P32" s="397"/>
      <c r="Q32" s="397"/>
      <c r="R32" s="397"/>
      <c r="S32" s="397"/>
      <c r="T32" s="397"/>
      <c r="U32" s="397"/>
      <c r="V32" s="397"/>
      <c r="W32" s="397"/>
    </row>
    <row r="33" ht="52.5" customHeight="1"/>
    <row r="34" ht="57.75" customHeight="1"/>
    <row r="55" ht="44.25" customHeight="1"/>
    <row r="57" ht="15.75" customHeight="1"/>
    <row r="58" ht="38.25" customHeight="1"/>
    <row r="59" ht="51" customHeight="1"/>
    <row r="60" ht="51" customHeight="1"/>
    <row r="81" ht="38.25" customHeight="1"/>
    <row r="83" ht="15.75" customHeight="1"/>
    <row r="84" ht="37.5" customHeight="1"/>
    <row r="85" ht="59.25" customHeight="1"/>
    <row r="86" ht="59.25" customHeight="1"/>
    <row r="107" ht="37.5" customHeight="1"/>
    <row r="110" ht="33.75" customHeight="1"/>
    <row r="111" ht="57" customHeight="1"/>
    <row r="112" ht="57" customHeight="1"/>
    <row r="133" ht="39" customHeight="1"/>
    <row r="135" ht="31.5" customHeight="1"/>
    <row r="136" ht="31.5" customHeight="1"/>
    <row r="137" ht="55.5" customHeight="1"/>
    <row r="138" ht="55.5" customHeight="1"/>
    <row r="159" ht="39" customHeight="1"/>
    <row r="161" ht="15.75" customHeight="1"/>
    <row r="162" ht="45" customHeight="1"/>
    <row r="163" ht="51" customHeight="1"/>
    <row r="164" ht="51" customHeight="1"/>
    <row r="185" ht="39" customHeight="1"/>
    <row r="187" ht="15.75" customHeight="1"/>
    <row r="188" ht="40.5" customHeight="1"/>
    <row r="189" ht="58.5" customHeight="1"/>
    <row r="190" ht="58.5" customHeight="1"/>
    <row r="211" ht="42" customHeight="1"/>
    <row r="213" ht="37.5" customHeight="1"/>
    <row r="214" ht="37.5" customHeight="1"/>
    <row r="215" ht="54" customHeight="1"/>
    <row r="216" ht="54" customHeight="1"/>
    <row r="237" ht="34.5" customHeight="1"/>
    <row r="239" ht="15.75" customHeight="1"/>
    <row r="240" ht="46.5" customHeight="1"/>
    <row r="241" ht="51" customHeight="1"/>
    <row r="242" ht="51" customHeight="1"/>
    <row r="263" ht="36.75" customHeight="1"/>
    <row r="265" ht="40.5" customHeight="1"/>
    <row r="266" ht="40.5" customHeight="1"/>
    <row r="267" ht="57.75" customHeight="1"/>
    <row r="268" ht="57.75" customHeight="1"/>
    <row r="289" ht="44.25" customHeight="1"/>
    <row r="291" ht="41.25" customHeight="1"/>
    <row r="292" ht="27" customHeight="1"/>
    <row r="293" ht="59.25" customHeight="1"/>
    <row r="294" ht="59.25" customHeight="1"/>
    <row r="315" ht="39" customHeight="1"/>
    <row r="317" ht="28.5" customHeight="1"/>
    <row r="318" ht="28.5" customHeight="1"/>
    <row r="319" ht="55.5" customHeight="1"/>
    <row r="320" ht="55.5" customHeight="1"/>
  </sheetData>
  <mergeCells count="30">
    <mergeCell ref="A5:V5"/>
    <mergeCell ref="E7:W7"/>
    <mergeCell ref="F8:J8"/>
    <mergeCell ref="L8:V8"/>
    <mergeCell ref="A31:W31"/>
    <mergeCell ref="A32:W32"/>
    <mergeCell ref="A7:A10"/>
    <mergeCell ref="B7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8:W10"/>
    <mergeCell ref="C7:D8"/>
  </mergeCells>
  <pageMargins left="0.708661417322835" right="0.708661417322835" top="0.748031496062992" bottom="0.748031496062992" header="0.31496062992126" footer="0.31496062992126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952"/>
  <sheetViews>
    <sheetView zoomScale="70" zoomScaleNormal="70" topLeftCell="A35" workbookViewId="0">
      <selection activeCell="A5" sqref="A5:O5"/>
    </sheetView>
  </sheetViews>
  <sheetFormatPr defaultColWidth="9" defaultRowHeight="15"/>
  <cols>
    <col min="1" max="1" width="17" customWidth="1"/>
    <col min="2" max="2" width="53.4285714285714" customWidth="1"/>
    <col min="3" max="3" width="14.8571428571429" customWidth="1"/>
    <col min="4" max="4" width="17.8571428571429" customWidth="1"/>
    <col min="5" max="5" width="14.5714285714286" customWidth="1"/>
    <col min="6" max="6" width="14.8571428571429" customWidth="1"/>
    <col min="7" max="7" width="13.7142857142857" customWidth="1"/>
    <col min="8" max="8" width="16.8571428571429" customWidth="1"/>
    <col min="9" max="9" width="16.4285714285714" customWidth="1"/>
    <col min="10" max="10" width="14.4285714285714" customWidth="1"/>
    <col min="11" max="11" width="12.2857142857143" customWidth="1"/>
    <col min="12" max="12" width="13" customWidth="1"/>
    <col min="13" max="13" width="12.2857142857143" customWidth="1"/>
    <col min="14" max="14" width="13.2857142857143" customWidth="1"/>
    <col min="15" max="15" width="13.1428571428571" customWidth="1"/>
  </cols>
  <sheetData>
    <row r="2" ht="3" customHeight="1"/>
    <row r="3" ht="13.5" hidden="1" customHeight="1"/>
    <row r="4" ht="28.5" hidden="1" customHeight="1" spans="1:15">
      <c r="A4" s="317"/>
      <c r="B4" s="318"/>
      <c r="C4" s="319"/>
      <c r="D4" s="319"/>
      <c r="E4" s="319"/>
      <c r="F4" s="319"/>
      <c r="G4" s="319"/>
      <c r="H4" s="320"/>
      <c r="I4" s="320"/>
      <c r="J4" s="349"/>
      <c r="K4" s="349"/>
      <c r="L4" s="349"/>
      <c r="M4" s="349"/>
      <c r="N4" s="349"/>
      <c r="O4" s="349"/>
    </row>
    <row r="5" ht="51" customHeight="1" spans="1:15">
      <c r="A5" s="139" t="s">
        <v>157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ht="18.75" spans="14:15">
      <c r="N6" s="350" t="s">
        <v>158</v>
      </c>
      <c r="O6" s="350"/>
    </row>
    <row r="7" ht="15.75" spans="1:15">
      <c r="A7" s="102" t="s">
        <v>159</v>
      </c>
      <c r="B7" s="102" t="s">
        <v>160</v>
      </c>
      <c r="C7" s="102" t="s">
        <v>8</v>
      </c>
      <c r="D7" s="102" t="s">
        <v>161</v>
      </c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ht="18.75" spans="1:15">
      <c r="A8" s="102"/>
      <c r="B8" s="102"/>
      <c r="C8" s="102"/>
      <c r="D8" s="102" t="s">
        <v>162</v>
      </c>
      <c r="E8" s="102"/>
      <c r="F8" s="102" t="s">
        <v>163</v>
      </c>
      <c r="G8" s="102"/>
      <c r="H8" s="321" t="s">
        <v>164</v>
      </c>
      <c r="I8" s="321"/>
      <c r="J8" s="351" t="s">
        <v>165</v>
      </c>
      <c r="K8" s="351"/>
      <c r="L8" s="351" t="s">
        <v>166</v>
      </c>
      <c r="M8" s="351"/>
      <c r="N8" s="351" t="s">
        <v>167</v>
      </c>
      <c r="O8" s="351"/>
    </row>
    <row r="9" ht="31.5" spans="1:15">
      <c r="A9" s="102"/>
      <c r="B9" s="102"/>
      <c r="C9" s="102"/>
      <c r="D9" s="101" t="s">
        <v>168</v>
      </c>
      <c r="E9" s="102" t="s">
        <v>169</v>
      </c>
      <c r="F9" s="101" t="s">
        <v>168</v>
      </c>
      <c r="G9" s="102" t="s">
        <v>169</v>
      </c>
      <c r="H9" s="101" t="s">
        <v>168</v>
      </c>
      <c r="I9" s="102" t="s">
        <v>169</v>
      </c>
      <c r="J9" s="101" t="s">
        <v>168</v>
      </c>
      <c r="K9" s="102" t="s">
        <v>169</v>
      </c>
      <c r="L9" s="101" t="s">
        <v>168</v>
      </c>
      <c r="M9" s="102" t="s">
        <v>169</v>
      </c>
      <c r="N9" s="101" t="s">
        <v>168</v>
      </c>
      <c r="O9" s="102" t="s">
        <v>169</v>
      </c>
    </row>
    <row r="10" ht="18.75" spans="1:15">
      <c r="A10" s="114" t="s">
        <v>141</v>
      </c>
      <c r="B10" s="114" t="s">
        <v>14</v>
      </c>
      <c r="C10" s="114" t="s">
        <v>15</v>
      </c>
      <c r="D10" s="114" t="s">
        <v>16</v>
      </c>
      <c r="E10" s="114" t="s">
        <v>17</v>
      </c>
      <c r="F10" s="114" t="s">
        <v>18</v>
      </c>
      <c r="G10" s="114" t="s">
        <v>19</v>
      </c>
      <c r="H10" s="224" t="s">
        <v>20</v>
      </c>
      <c r="I10" s="224" t="s">
        <v>21</v>
      </c>
      <c r="J10" s="224" t="s">
        <v>22</v>
      </c>
      <c r="K10" s="224" t="s">
        <v>23</v>
      </c>
      <c r="L10" s="224" t="s">
        <v>24</v>
      </c>
      <c r="M10" s="224" t="s">
        <v>25</v>
      </c>
      <c r="N10" s="224" t="s">
        <v>26</v>
      </c>
      <c r="O10" s="224" t="s">
        <v>27</v>
      </c>
    </row>
    <row r="11" ht="15.75" spans="1:15">
      <c r="A11" s="279">
        <v>1</v>
      </c>
      <c r="B11" s="322" t="s">
        <v>170</v>
      </c>
      <c r="C11" s="323">
        <f>H11+I11+N11+O11</f>
        <v>13360</v>
      </c>
      <c r="D11" s="324">
        <v>6635</v>
      </c>
      <c r="E11" s="324"/>
      <c r="F11" s="324">
        <v>6725</v>
      </c>
      <c r="G11" s="324"/>
      <c r="H11" s="323">
        <f>D11+F11</f>
        <v>13360</v>
      </c>
      <c r="I11" s="323">
        <f>E11+G11</f>
        <v>0</v>
      </c>
      <c r="J11" s="315">
        <v>0</v>
      </c>
      <c r="K11" s="315"/>
      <c r="L11" s="315">
        <v>0</v>
      </c>
      <c r="M11" s="315"/>
      <c r="N11" s="316">
        <f>J11+L11</f>
        <v>0</v>
      </c>
      <c r="O11" s="316">
        <f>K11+M11</f>
        <v>0</v>
      </c>
    </row>
    <row r="12" ht="15.75" spans="1:15">
      <c r="A12" s="279">
        <v>2</v>
      </c>
      <c r="B12" s="280" t="s">
        <v>171</v>
      </c>
      <c r="C12" s="323">
        <f t="shared" ref="C12:C24" si="0">H12+I12+N12+O12</f>
        <v>53440</v>
      </c>
      <c r="D12" s="323">
        <f t="shared" ref="D12:M12" si="1">D14+D15+D16+D17+D18</f>
        <v>26540</v>
      </c>
      <c r="E12" s="323">
        <f t="shared" si="1"/>
        <v>0</v>
      </c>
      <c r="F12" s="323">
        <f t="shared" si="1"/>
        <v>26900</v>
      </c>
      <c r="G12" s="323">
        <f t="shared" si="1"/>
        <v>0</v>
      </c>
      <c r="H12" s="323">
        <f t="shared" si="1"/>
        <v>53440</v>
      </c>
      <c r="I12" s="323">
        <f t="shared" si="1"/>
        <v>0</v>
      </c>
      <c r="J12" s="323">
        <f t="shared" si="1"/>
        <v>0</v>
      </c>
      <c r="K12" s="323">
        <f t="shared" si="1"/>
        <v>0</v>
      </c>
      <c r="L12" s="323">
        <f t="shared" si="1"/>
        <v>0</v>
      </c>
      <c r="M12" s="323">
        <f t="shared" si="1"/>
        <v>0</v>
      </c>
      <c r="N12" s="316">
        <f t="shared" ref="N12:O24" si="2">J12+L12</f>
        <v>0</v>
      </c>
      <c r="O12" s="316">
        <f t="shared" si="2"/>
        <v>0</v>
      </c>
    </row>
    <row r="13" ht="15.75" spans="1:15">
      <c r="A13" s="250"/>
      <c r="B13" s="309" t="s">
        <v>29</v>
      </c>
      <c r="C13" s="323">
        <f t="shared" si="0"/>
        <v>0</v>
      </c>
      <c r="D13" s="324"/>
      <c r="E13" s="324"/>
      <c r="F13" s="324"/>
      <c r="G13" s="324"/>
      <c r="H13" s="324"/>
      <c r="I13" s="324"/>
      <c r="J13" s="120"/>
      <c r="K13" s="120"/>
      <c r="L13" s="120"/>
      <c r="M13" s="120"/>
      <c r="N13" s="316">
        <f t="shared" si="2"/>
        <v>0</v>
      </c>
      <c r="O13" s="316">
        <f t="shared" si="2"/>
        <v>0</v>
      </c>
    </row>
    <row r="14" ht="15.75" spans="1:15">
      <c r="A14" s="174" t="s">
        <v>45</v>
      </c>
      <c r="B14" s="256" t="s">
        <v>172</v>
      </c>
      <c r="C14" s="323">
        <f t="shared" si="0"/>
        <v>53324</v>
      </c>
      <c r="D14" s="325">
        <v>26485</v>
      </c>
      <c r="E14" s="325"/>
      <c r="F14" s="325">
        <v>26839</v>
      </c>
      <c r="G14" s="325"/>
      <c r="H14" s="323">
        <f t="shared" ref="H14:I18" si="3">D14+F14</f>
        <v>53324</v>
      </c>
      <c r="I14" s="323">
        <f t="shared" si="3"/>
        <v>0</v>
      </c>
      <c r="J14" s="120">
        <v>0</v>
      </c>
      <c r="K14" s="120"/>
      <c r="L14" s="120">
        <v>0</v>
      </c>
      <c r="M14" s="120"/>
      <c r="N14" s="316">
        <f t="shared" si="2"/>
        <v>0</v>
      </c>
      <c r="O14" s="316">
        <f t="shared" si="2"/>
        <v>0</v>
      </c>
    </row>
    <row r="15" ht="15.75" spans="1:15">
      <c r="A15" s="174" t="s">
        <v>47</v>
      </c>
      <c r="B15" s="256" t="s">
        <v>173</v>
      </c>
      <c r="C15" s="323">
        <f t="shared" si="0"/>
        <v>44</v>
      </c>
      <c r="D15" s="325">
        <v>21</v>
      </c>
      <c r="E15" s="325"/>
      <c r="F15" s="325">
        <v>23</v>
      </c>
      <c r="G15" s="325"/>
      <c r="H15" s="323">
        <f t="shared" si="3"/>
        <v>44</v>
      </c>
      <c r="I15" s="323">
        <f t="shared" si="3"/>
        <v>0</v>
      </c>
      <c r="J15" s="120">
        <v>0</v>
      </c>
      <c r="K15" s="120"/>
      <c r="L15" s="120">
        <v>0</v>
      </c>
      <c r="M15" s="120"/>
      <c r="N15" s="316">
        <f t="shared" si="2"/>
        <v>0</v>
      </c>
      <c r="O15" s="316">
        <f t="shared" si="2"/>
        <v>0</v>
      </c>
    </row>
    <row r="16" ht="15.75" spans="1:15">
      <c r="A16" s="174" t="s">
        <v>49</v>
      </c>
      <c r="B16" s="256" t="s">
        <v>174</v>
      </c>
      <c r="C16" s="323">
        <f t="shared" si="0"/>
        <v>72</v>
      </c>
      <c r="D16" s="325">
        <v>34</v>
      </c>
      <c r="E16" s="325"/>
      <c r="F16" s="325">
        <v>38</v>
      </c>
      <c r="G16" s="325"/>
      <c r="H16" s="323">
        <f t="shared" si="3"/>
        <v>72</v>
      </c>
      <c r="I16" s="323">
        <f t="shared" si="3"/>
        <v>0</v>
      </c>
      <c r="J16" s="120">
        <v>0</v>
      </c>
      <c r="K16" s="120"/>
      <c r="L16" s="120">
        <v>0</v>
      </c>
      <c r="M16" s="120"/>
      <c r="N16" s="316">
        <f t="shared" si="2"/>
        <v>0</v>
      </c>
      <c r="O16" s="316">
        <f t="shared" si="2"/>
        <v>0</v>
      </c>
    </row>
    <row r="17" ht="15.75" spans="1:15">
      <c r="A17" s="174" t="s">
        <v>51</v>
      </c>
      <c r="B17" s="326" t="s">
        <v>175</v>
      </c>
      <c r="C17" s="323">
        <f t="shared" si="0"/>
        <v>0</v>
      </c>
      <c r="D17" s="325"/>
      <c r="E17" s="325"/>
      <c r="F17" s="327"/>
      <c r="G17" s="325"/>
      <c r="H17" s="323">
        <f t="shared" si="3"/>
        <v>0</v>
      </c>
      <c r="I17" s="323">
        <f t="shared" si="3"/>
        <v>0</v>
      </c>
      <c r="J17" s="120"/>
      <c r="K17" s="120"/>
      <c r="L17" s="120"/>
      <c r="M17" s="120"/>
      <c r="N17" s="316">
        <f t="shared" si="2"/>
        <v>0</v>
      </c>
      <c r="O17" s="316">
        <f t="shared" si="2"/>
        <v>0</v>
      </c>
    </row>
    <row r="18" ht="15.75" spans="1:15">
      <c r="A18" s="174" t="s">
        <v>53</v>
      </c>
      <c r="B18" s="256" t="s">
        <v>176</v>
      </c>
      <c r="C18" s="323">
        <f t="shared" si="0"/>
        <v>0</v>
      </c>
      <c r="D18" s="325"/>
      <c r="E18" s="325"/>
      <c r="F18" s="325"/>
      <c r="G18" s="325"/>
      <c r="H18" s="323">
        <f t="shared" si="3"/>
        <v>0</v>
      </c>
      <c r="I18" s="323">
        <f t="shared" si="3"/>
        <v>0</v>
      </c>
      <c r="J18" s="120"/>
      <c r="K18" s="120"/>
      <c r="L18" s="120"/>
      <c r="M18" s="120"/>
      <c r="N18" s="316">
        <f t="shared" si="2"/>
        <v>0</v>
      </c>
      <c r="O18" s="316">
        <f t="shared" si="2"/>
        <v>0</v>
      </c>
    </row>
    <row r="19" ht="15.75" spans="1:15">
      <c r="A19" s="279">
        <v>3</v>
      </c>
      <c r="B19" s="280" t="s">
        <v>177</v>
      </c>
      <c r="C19" s="323">
        <f t="shared" si="0"/>
        <v>1080</v>
      </c>
      <c r="D19" s="323">
        <f>D21+D22+D23+D24</f>
        <v>527</v>
      </c>
      <c r="E19" s="323">
        <f>E21+E22+E23+E24</f>
        <v>0</v>
      </c>
      <c r="F19" s="323">
        <v>553</v>
      </c>
      <c r="G19" s="323">
        <f>G21+G22+G23+G24</f>
        <v>0</v>
      </c>
      <c r="H19" s="323">
        <f>D19+F19</f>
        <v>1080</v>
      </c>
      <c r="I19" s="323">
        <f>E19+G19</f>
        <v>0</v>
      </c>
      <c r="J19" s="323">
        <f>J21+J22+J23+J24</f>
        <v>0</v>
      </c>
      <c r="K19" s="323">
        <f>K21+K22+K23+K24</f>
        <v>0</v>
      </c>
      <c r="L19" s="323">
        <f>L21+L22+L23+L24</f>
        <v>0</v>
      </c>
      <c r="M19" s="323">
        <f>M21+M22+M23+M24</f>
        <v>0</v>
      </c>
      <c r="N19" s="316">
        <f t="shared" si="2"/>
        <v>0</v>
      </c>
      <c r="O19" s="316">
        <f t="shared" si="2"/>
        <v>0</v>
      </c>
    </row>
    <row r="20" ht="15.75" spans="1:15">
      <c r="A20" s="250"/>
      <c r="B20" s="309" t="s">
        <v>29</v>
      </c>
      <c r="C20" s="323">
        <f t="shared" si="0"/>
        <v>0</v>
      </c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16">
        <f t="shared" si="2"/>
        <v>0</v>
      </c>
      <c r="O20" s="316">
        <f t="shared" si="2"/>
        <v>0</v>
      </c>
    </row>
    <row r="21" ht="15.75" spans="1:15">
      <c r="A21" s="307" t="s">
        <v>69</v>
      </c>
      <c r="B21" s="308" t="s">
        <v>178</v>
      </c>
      <c r="C21" s="323">
        <f t="shared" si="0"/>
        <v>922</v>
      </c>
      <c r="D21" s="324">
        <v>480</v>
      </c>
      <c r="E21" s="324"/>
      <c r="F21" s="324">
        <v>442</v>
      </c>
      <c r="G21" s="324"/>
      <c r="H21" s="323">
        <f t="shared" ref="H21:I24" si="4">D21+F21</f>
        <v>922</v>
      </c>
      <c r="I21" s="323">
        <f t="shared" si="4"/>
        <v>0</v>
      </c>
      <c r="J21" s="120">
        <v>0</v>
      </c>
      <c r="K21" s="120"/>
      <c r="L21" s="120">
        <v>0</v>
      </c>
      <c r="M21" s="120"/>
      <c r="N21" s="316">
        <f t="shared" si="2"/>
        <v>0</v>
      </c>
      <c r="O21" s="316">
        <f t="shared" si="2"/>
        <v>0</v>
      </c>
    </row>
    <row r="22" ht="15.75" spans="1:15">
      <c r="A22" s="307" t="s">
        <v>75</v>
      </c>
      <c r="B22" s="308" t="s">
        <v>179</v>
      </c>
      <c r="C22" s="323">
        <f t="shared" si="0"/>
        <v>102</v>
      </c>
      <c r="D22" s="324">
        <v>26</v>
      </c>
      <c r="E22" s="324"/>
      <c r="F22" s="324">
        <v>76</v>
      </c>
      <c r="G22" s="324"/>
      <c r="H22" s="323">
        <f t="shared" si="4"/>
        <v>102</v>
      </c>
      <c r="I22" s="323">
        <f t="shared" si="4"/>
        <v>0</v>
      </c>
      <c r="J22" s="120">
        <v>0</v>
      </c>
      <c r="K22" s="120"/>
      <c r="L22" s="120">
        <v>0</v>
      </c>
      <c r="M22" s="120"/>
      <c r="N22" s="316">
        <f t="shared" si="2"/>
        <v>0</v>
      </c>
      <c r="O22" s="316">
        <f t="shared" si="2"/>
        <v>0</v>
      </c>
    </row>
    <row r="23" ht="15.75" spans="1:15">
      <c r="A23" s="328" t="s">
        <v>87</v>
      </c>
      <c r="B23" s="286" t="s">
        <v>180</v>
      </c>
      <c r="C23" s="323">
        <f t="shared" si="0"/>
        <v>0</v>
      </c>
      <c r="D23" s="324">
        <v>0</v>
      </c>
      <c r="E23" s="324"/>
      <c r="F23" s="324">
        <v>0</v>
      </c>
      <c r="G23" s="324"/>
      <c r="H23" s="323">
        <f t="shared" si="4"/>
        <v>0</v>
      </c>
      <c r="I23" s="323">
        <f t="shared" si="4"/>
        <v>0</v>
      </c>
      <c r="J23" s="120"/>
      <c r="K23" s="120"/>
      <c r="L23" s="120"/>
      <c r="M23" s="120"/>
      <c r="N23" s="316">
        <f t="shared" si="2"/>
        <v>0</v>
      </c>
      <c r="O23" s="316">
        <f t="shared" si="2"/>
        <v>0</v>
      </c>
    </row>
    <row r="24" ht="15.75" spans="1:15">
      <c r="A24" s="307" t="s">
        <v>181</v>
      </c>
      <c r="B24" s="308" t="s">
        <v>182</v>
      </c>
      <c r="C24" s="323">
        <f t="shared" si="0"/>
        <v>56</v>
      </c>
      <c r="D24" s="324">
        <v>21</v>
      </c>
      <c r="E24" s="324"/>
      <c r="F24" s="324">
        <v>35</v>
      </c>
      <c r="G24" s="324"/>
      <c r="H24" s="323">
        <f t="shared" si="4"/>
        <v>56</v>
      </c>
      <c r="I24" s="323">
        <f t="shared" si="4"/>
        <v>0</v>
      </c>
      <c r="J24" s="120">
        <v>0</v>
      </c>
      <c r="K24" s="120"/>
      <c r="L24" s="120">
        <v>0</v>
      </c>
      <c r="M24" s="120"/>
      <c r="N24" s="316">
        <f t="shared" si="2"/>
        <v>0</v>
      </c>
      <c r="O24" s="316">
        <f t="shared" si="2"/>
        <v>0</v>
      </c>
    </row>
    <row r="25" ht="15.75" spans="1:15">
      <c r="A25" s="279">
        <v>4</v>
      </c>
      <c r="B25" s="329" t="s">
        <v>183</v>
      </c>
      <c r="C25" s="330">
        <f>C27</f>
        <v>17</v>
      </c>
      <c r="D25" s="330">
        <f t="shared" ref="D25:O25" si="5">D27</f>
        <v>9</v>
      </c>
      <c r="E25" s="330" t="str">
        <f t="shared" si="5"/>
        <v>-</v>
      </c>
      <c r="F25" s="330">
        <f t="shared" si="5"/>
        <v>8</v>
      </c>
      <c r="G25" s="330" t="str">
        <f t="shared" si="5"/>
        <v>-</v>
      </c>
      <c r="H25" s="330">
        <f t="shared" si="5"/>
        <v>17</v>
      </c>
      <c r="I25" s="330" t="str">
        <f t="shared" si="5"/>
        <v>-</v>
      </c>
      <c r="J25" s="330">
        <f t="shared" si="5"/>
        <v>0</v>
      </c>
      <c r="K25" s="330" t="str">
        <f t="shared" si="5"/>
        <v>-</v>
      </c>
      <c r="L25" s="330">
        <f t="shared" si="5"/>
        <v>0</v>
      </c>
      <c r="M25" s="330" t="str">
        <f t="shared" si="5"/>
        <v>-</v>
      </c>
      <c r="N25" s="330">
        <f t="shared" si="5"/>
        <v>0</v>
      </c>
      <c r="O25" s="330" t="str">
        <f t="shared" si="5"/>
        <v>-</v>
      </c>
    </row>
    <row r="26" ht="15.75" spans="1:15">
      <c r="A26" s="132"/>
      <c r="B26" s="331" t="s">
        <v>29</v>
      </c>
      <c r="C26" s="332"/>
      <c r="D26" s="332"/>
      <c r="E26" s="332"/>
      <c r="F26" s="332"/>
      <c r="G26" s="332"/>
      <c r="H26" s="333"/>
      <c r="I26" s="333"/>
      <c r="J26" s="352"/>
      <c r="K26" s="352"/>
      <c r="L26" s="352"/>
      <c r="M26" s="352"/>
      <c r="N26" s="352"/>
      <c r="O26" s="352"/>
    </row>
    <row r="27" ht="15.75" spans="1:15">
      <c r="A27" s="92" t="s">
        <v>105</v>
      </c>
      <c r="B27" s="334" t="s">
        <v>184</v>
      </c>
      <c r="C27" s="325">
        <f>D27+F27+J27+L27</f>
        <v>17</v>
      </c>
      <c r="D27" s="327">
        <v>9</v>
      </c>
      <c r="E27" s="335" t="s">
        <v>185</v>
      </c>
      <c r="F27" s="327">
        <v>8</v>
      </c>
      <c r="G27" s="335" t="s">
        <v>185</v>
      </c>
      <c r="H27" s="323">
        <f>D27+F27</f>
        <v>17</v>
      </c>
      <c r="I27" s="337" t="s">
        <v>185</v>
      </c>
      <c r="J27" s="353">
        <v>0</v>
      </c>
      <c r="K27" s="354" t="s">
        <v>185</v>
      </c>
      <c r="L27" s="353">
        <v>0</v>
      </c>
      <c r="M27" s="354" t="s">
        <v>185</v>
      </c>
      <c r="N27" s="316">
        <f t="shared" ref="N27:O34" si="6">J27+L27</f>
        <v>0</v>
      </c>
      <c r="O27" s="354" t="s">
        <v>185</v>
      </c>
    </row>
    <row r="28" ht="15.75" spans="1:15">
      <c r="A28" s="92" t="s">
        <v>107</v>
      </c>
      <c r="B28" s="334" t="s">
        <v>186</v>
      </c>
      <c r="C28" s="325">
        <f>D28+F28+J28+L28</f>
        <v>302</v>
      </c>
      <c r="D28" s="327">
        <v>147</v>
      </c>
      <c r="E28" s="335" t="s">
        <v>185</v>
      </c>
      <c r="F28" s="327">
        <v>155</v>
      </c>
      <c r="G28" s="335" t="s">
        <v>185</v>
      </c>
      <c r="H28" s="323">
        <f>D28+F28</f>
        <v>302</v>
      </c>
      <c r="I28" s="337" t="s">
        <v>185</v>
      </c>
      <c r="J28" s="353">
        <v>0</v>
      </c>
      <c r="K28" s="354" t="s">
        <v>185</v>
      </c>
      <c r="L28" s="353">
        <v>0</v>
      </c>
      <c r="M28" s="354" t="s">
        <v>185</v>
      </c>
      <c r="N28" s="316">
        <f t="shared" si="6"/>
        <v>0</v>
      </c>
      <c r="O28" s="354" t="s">
        <v>185</v>
      </c>
    </row>
    <row r="29" ht="15.75" spans="1:15">
      <c r="A29" s="279">
        <v>5</v>
      </c>
      <c r="B29" s="329" t="s">
        <v>187</v>
      </c>
      <c r="C29" s="330">
        <f t="shared" ref="C29:C33" si="7">H29+I29+N29+O29</f>
        <v>32</v>
      </c>
      <c r="D29" s="330">
        <f t="shared" ref="D29:M29" si="8">D31+D32+D33</f>
        <v>16</v>
      </c>
      <c r="E29" s="330">
        <f t="shared" si="8"/>
        <v>0</v>
      </c>
      <c r="F29" s="330">
        <f t="shared" si="8"/>
        <v>16</v>
      </c>
      <c r="G29" s="330">
        <f t="shared" si="8"/>
        <v>0</v>
      </c>
      <c r="H29" s="323">
        <f t="shared" si="8"/>
        <v>32</v>
      </c>
      <c r="I29" s="323">
        <f t="shared" si="8"/>
        <v>0</v>
      </c>
      <c r="J29" s="323">
        <f t="shared" si="8"/>
        <v>0</v>
      </c>
      <c r="K29" s="323">
        <f t="shared" si="8"/>
        <v>0</v>
      </c>
      <c r="L29" s="323">
        <f t="shared" si="8"/>
        <v>0</v>
      </c>
      <c r="M29" s="323">
        <f t="shared" si="8"/>
        <v>0</v>
      </c>
      <c r="N29" s="323">
        <f t="shared" si="6"/>
        <v>0</v>
      </c>
      <c r="O29" s="323">
        <f t="shared" si="6"/>
        <v>0</v>
      </c>
    </row>
    <row r="30" ht="15.75" spans="1:15">
      <c r="A30" s="132"/>
      <c r="B30" s="334" t="s">
        <v>29</v>
      </c>
      <c r="C30" s="330">
        <f t="shared" si="7"/>
        <v>0</v>
      </c>
      <c r="D30" s="325"/>
      <c r="E30" s="325"/>
      <c r="F30" s="325">
        <v>0</v>
      </c>
      <c r="G30" s="325"/>
      <c r="H30" s="324"/>
      <c r="I30" s="324"/>
      <c r="J30" s="120"/>
      <c r="K30" s="120"/>
      <c r="L30" s="120"/>
      <c r="M30" s="120"/>
      <c r="N30" s="323">
        <f t="shared" si="6"/>
        <v>0</v>
      </c>
      <c r="O30" s="323">
        <f t="shared" si="6"/>
        <v>0</v>
      </c>
    </row>
    <row r="31" ht="15.75" spans="1:15">
      <c r="A31" s="92" t="s">
        <v>188</v>
      </c>
      <c r="B31" s="334" t="s">
        <v>189</v>
      </c>
      <c r="C31" s="330">
        <f t="shared" si="7"/>
        <v>16</v>
      </c>
      <c r="D31" s="325">
        <v>12</v>
      </c>
      <c r="E31" s="325"/>
      <c r="F31" s="325">
        <v>4</v>
      </c>
      <c r="G31" s="325"/>
      <c r="H31" s="323">
        <f t="shared" ref="H31:I33" si="9">D31+F31</f>
        <v>16</v>
      </c>
      <c r="I31" s="323">
        <f t="shared" si="9"/>
        <v>0</v>
      </c>
      <c r="J31" s="120">
        <v>0</v>
      </c>
      <c r="K31" s="120"/>
      <c r="L31" s="120">
        <v>0</v>
      </c>
      <c r="M31" s="120"/>
      <c r="N31" s="323">
        <f t="shared" si="6"/>
        <v>0</v>
      </c>
      <c r="O31" s="323">
        <f t="shared" si="6"/>
        <v>0</v>
      </c>
    </row>
    <row r="32" ht="15.75" spans="1:15">
      <c r="A32" s="92" t="s">
        <v>190</v>
      </c>
      <c r="B32" s="334" t="s">
        <v>191</v>
      </c>
      <c r="C32" s="330">
        <f t="shared" si="7"/>
        <v>9</v>
      </c>
      <c r="D32" s="325">
        <v>2</v>
      </c>
      <c r="E32" s="332"/>
      <c r="F32" s="325">
        <v>7</v>
      </c>
      <c r="G32" s="325"/>
      <c r="H32" s="323">
        <f t="shared" si="9"/>
        <v>9</v>
      </c>
      <c r="I32" s="323">
        <f t="shared" si="9"/>
        <v>0</v>
      </c>
      <c r="J32" s="120">
        <v>0</v>
      </c>
      <c r="K32" s="120"/>
      <c r="L32" s="120">
        <v>0</v>
      </c>
      <c r="M32" s="120"/>
      <c r="N32" s="323">
        <f t="shared" si="6"/>
        <v>0</v>
      </c>
      <c r="O32" s="323">
        <f t="shared" si="6"/>
        <v>0</v>
      </c>
    </row>
    <row r="33" ht="15.75" spans="1:15">
      <c r="A33" s="92" t="s">
        <v>192</v>
      </c>
      <c r="B33" s="334" t="s">
        <v>193</v>
      </c>
      <c r="C33" s="330">
        <f t="shared" si="7"/>
        <v>7</v>
      </c>
      <c r="D33" s="325">
        <v>2</v>
      </c>
      <c r="E33" s="332"/>
      <c r="F33" s="325">
        <v>5</v>
      </c>
      <c r="G33" s="325"/>
      <c r="H33" s="323">
        <f t="shared" si="9"/>
        <v>7</v>
      </c>
      <c r="I33" s="323">
        <f t="shared" si="9"/>
        <v>0</v>
      </c>
      <c r="J33" s="120">
        <v>0</v>
      </c>
      <c r="K33" s="120"/>
      <c r="L33" s="120">
        <v>0</v>
      </c>
      <c r="M33" s="120"/>
      <c r="N33" s="323">
        <f t="shared" si="6"/>
        <v>0</v>
      </c>
      <c r="O33" s="323">
        <f t="shared" si="6"/>
        <v>0</v>
      </c>
    </row>
    <row r="34" ht="15.75" spans="1:15">
      <c r="A34" s="279">
        <v>6</v>
      </c>
      <c r="B34" s="280" t="s">
        <v>194</v>
      </c>
      <c r="C34" s="330">
        <f>C36+C38</f>
        <v>39</v>
      </c>
      <c r="D34" s="330">
        <f>D36</f>
        <v>9</v>
      </c>
      <c r="E34" s="330">
        <f>E37+E38+E39</f>
        <v>8</v>
      </c>
      <c r="F34" s="330">
        <f>F36</f>
        <v>13</v>
      </c>
      <c r="G34" s="330">
        <f>G37+G38+G39</f>
        <v>9</v>
      </c>
      <c r="H34" s="323">
        <f>F34+D34</f>
        <v>22</v>
      </c>
      <c r="I34" s="323">
        <f>G34+E34</f>
        <v>17</v>
      </c>
      <c r="J34" s="323">
        <f>J36</f>
        <v>0</v>
      </c>
      <c r="K34" s="323">
        <f>K37+K38+K39</f>
        <v>0</v>
      </c>
      <c r="L34" s="323">
        <f>L36</f>
        <v>0</v>
      </c>
      <c r="M34" s="323">
        <f>M37+M38+M39</f>
        <v>0</v>
      </c>
      <c r="N34" s="323">
        <f t="shared" si="6"/>
        <v>0</v>
      </c>
      <c r="O34" s="323">
        <f t="shared" si="6"/>
        <v>0</v>
      </c>
    </row>
    <row r="35" ht="15.75" spans="1:15">
      <c r="A35" s="92"/>
      <c r="B35" s="298" t="s">
        <v>29</v>
      </c>
      <c r="C35" s="332"/>
      <c r="D35" s="332"/>
      <c r="E35" s="332"/>
      <c r="F35" s="332"/>
      <c r="G35" s="332"/>
      <c r="H35" s="333"/>
      <c r="I35" s="333"/>
      <c r="J35" s="352"/>
      <c r="K35" s="352"/>
      <c r="L35" s="352"/>
      <c r="M35" s="352"/>
      <c r="N35" s="352"/>
      <c r="O35" s="352"/>
    </row>
    <row r="36" ht="15.75" spans="1:15">
      <c r="A36" s="285" t="s">
        <v>195</v>
      </c>
      <c r="B36" s="293" t="s">
        <v>196</v>
      </c>
      <c r="C36" s="325">
        <f>D36+F36+J36+L36</f>
        <v>22</v>
      </c>
      <c r="D36" s="327">
        <v>9</v>
      </c>
      <c r="E36" s="335" t="s">
        <v>185</v>
      </c>
      <c r="F36" s="327">
        <v>13</v>
      </c>
      <c r="G36" s="335" t="s">
        <v>185</v>
      </c>
      <c r="H36" s="323">
        <f>D36+F36</f>
        <v>22</v>
      </c>
      <c r="I36" s="337" t="s">
        <v>185</v>
      </c>
      <c r="J36" s="353"/>
      <c r="K36" s="354" t="s">
        <v>185</v>
      </c>
      <c r="L36" s="120">
        <v>0</v>
      </c>
      <c r="M36" s="354" t="s">
        <v>185</v>
      </c>
      <c r="N36" s="316">
        <f>J36+L36</f>
        <v>0</v>
      </c>
      <c r="O36" s="354" t="s">
        <v>185</v>
      </c>
    </row>
    <row r="37" ht="15.75" spans="1:15">
      <c r="A37" s="285" t="s">
        <v>197</v>
      </c>
      <c r="B37" s="336" t="s">
        <v>198</v>
      </c>
      <c r="C37" s="325">
        <f>E37+G37+K37+M37</f>
        <v>0</v>
      </c>
      <c r="D37" s="335" t="s">
        <v>185</v>
      </c>
      <c r="E37" s="325"/>
      <c r="F37" s="335" t="s">
        <v>185</v>
      </c>
      <c r="G37" s="325"/>
      <c r="H37" s="337" t="s">
        <v>185</v>
      </c>
      <c r="I37" s="323">
        <f>E37+G37</f>
        <v>0</v>
      </c>
      <c r="J37" s="354" t="s">
        <v>185</v>
      </c>
      <c r="K37" s="120"/>
      <c r="L37" s="354" t="s">
        <v>185</v>
      </c>
      <c r="M37" s="120"/>
      <c r="N37" s="354" t="s">
        <v>185</v>
      </c>
      <c r="O37" s="316">
        <f>K37+M37</f>
        <v>0</v>
      </c>
    </row>
    <row r="38" ht="15.75" spans="1:15">
      <c r="A38" s="285" t="s">
        <v>199</v>
      </c>
      <c r="B38" s="338" t="s">
        <v>200</v>
      </c>
      <c r="C38" s="325">
        <f>E38+G38</f>
        <v>17</v>
      </c>
      <c r="D38" s="335" t="s">
        <v>185</v>
      </c>
      <c r="E38" s="324">
        <v>8</v>
      </c>
      <c r="F38" s="335" t="s">
        <v>185</v>
      </c>
      <c r="G38" s="324">
        <v>9</v>
      </c>
      <c r="H38" s="337" t="s">
        <v>185</v>
      </c>
      <c r="I38" s="323">
        <f>E38+G38</f>
        <v>17</v>
      </c>
      <c r="J38" s="354" t="s">
        <v>185</v>
      </c>
      <c r="K38" s="324"/>
      <c r="L38" s="354" t="s">
        <v>185</v>
      </c>
      <c r="M38" s="324">
        <v>0</v>
      </c>
      <c r="N38" s="354" t="s">
        <v>185</v>
      </c>
      <c r="O38" s="316">
        <f>K38+M38</f>
        <v>0</v>
      </c>
    </row>
    <row r="39" ht="15.75" spans="1:15">
      <c r="A39" s="285" t="s">
        <v>201</v>
      </c>
      <c r="B39" s="339" t="s">
        <v>202</v>
      </c>
      <c r="C39" s="325">
        <v>0</v>
      </c>
      <c r="D39" s="335" t="s">
        <v>185</v>
      </c>
      <c r="E39" s="324">
        <v>0</v>
      </c>
      <c r="F39" s="335" t="s">
        <v>185</v>
      </c>
      <c r="G39" s="324">
        <v>0</v>
      </c>
      <c r="H39" s="337" t="s">
        <v>185</v>
      </c>
      <c r="I39" s="323">
        <f>E39+G39</f>
        <v>0</v>
      </c>
      <c r="J39" s="354" t="s">
        <v>185</v>
      </c>
      <c r="K39" s="324"/>
      <c r="L39" s="354" t="s">
        <v>185</v>
      </c>
      <c r="M39" s="324">
        <v>0</v>
      </c>
      <c r="N39" s="354" t="s">
        <v>185</v>
      </c>
      <c r="O39" s="316">
        <f>K39+M39</f>
        <v>0</v>
      </c>
    </row>
    <row r="40" ht="31.5" spans="1:15">
      <c r="A40" s="340" t="s">
        <v>203</v>
      </c>
      <c r="B40" s="309" t="s">
        <v>204</v>
      </c>
      <c r="C40" s="330">
        <f>D40+F40+J40+L40</f>
        <v>68</v>
      </c>
      <c r="D40" s="325">
        <v>34</v>
      </c>
      <c r="E40" s="325"/>
      <c r="F40" s="325">
        <v>34</v>
      </c>
      <c r="G40" s="325" t="s">
        <v>185</v>
      </c>
      <c r="H40" s="324">
        <f>D40+F40</f>
        <v>68</v>
      </c>
      <c r="I40" s="324" t="s">
        <v>185</v>
      </c>
      <c r="J40" s="324">
        <v>0</v>
      </c>
      <c r="K40" s="324" t="s">
        <v>185</v>
      </c>
      <c r="L40" s="324">
        <v>0</v>
      </c>
      <c r="M40" s="324" t="s">
        <v>185</v>
      </c>
      <c r="N40" s="323">
        <f t="shared" ref="N40:N49" si="10">J40+L40</f>
        <v>0</v>
      </c>
      <c r="O40" s="324" t="s">
        <v>185</v>
      </c>
    </row>
    <row r="41" ht="15.75" spans="1:15">
      <c r="A41" s="285" t="s">
        <v>205</v>
      </c>
      <c r="B41" s="341" t="s">
        <v>206</v>
      </c>
      <c r="C41" s="325">
        <f>H41+N41</f>
        <v>5180</v>
      </c>
      <c r="D41" s="325">
        <v>1510</v>
      </c>
      <c r="E41" s="335" t="s">
        <v>185</v>
      </c>
      <c r="F41" s="325">
        <v>3670</v>
      </c>
      <c r="G41" s="335" t="s">
        <v>185</v>
      </c>
      <c r="H41" s="323">
        <f>D41+F41</f>
        <v>5180</v>
      </c>
      <c r="I41" s="337" t="s">
        <v>185</v>
      </c>
      <c r="J41" s="120">
        <v>0</v>
      </c>
      <c r="K41" s="354" t="s">
        <v>185</v>
      </c>
      <c r="L41" s="120">
        <v>0</v>
      </c>
      <c r="M41" s="354" t="s">
        <v>185</v>
      </c>
      <c r="N41" s="316">
        <f t="shared" si="10"/>
        <v>0</v>
      </c>
      <c r="O41" s="354" t="s">
        <v>185</v>
      </c>
    </row>
    <row r="42" ht="15.75" spans="1:15">
      <c r="A42" s="285" t="s">
        <v>207</v>
      </c>
      <c r="B42" s="341" t="s">
        <v>208</v>
      </c>
      <c r="C42" s="325">
        <f>D42+F42+J42+L42</f>
        <v>1726</v>
      </c>
      <c r="D42" s="325">
        <v>768</v>
      </c>
      <c r="E42" s="335" t="s">
        <v>185</v>
      </c>
      <c r="F42" s="325">
        <v>958</v>
      </c>
      <c r="G42" s="335" t="s">
        <v>185</v>
      </c>
      <c r="H42" s="323">
        <f>D42+F42</f>
        <v>1726</v>
      </c>
      <c r="I42" s="337" t="s">
        <v>185</v>
      </c>
      <c r="J42" s="120">
        <v>0</v>
      </c>
      <c r="K42" s="354" t="s">
        <v>185</v>
      </c>
      <c r="L42" s="120">
        <v>0</v>
      </c>
      <c r="M42" s="354" t="s">
        <v>185</v>
      </c>
      <c r="N42" s="316">
        <f t="shared" si="10"/>
        <v>0</v>
      </c>
      <c r="O42" s="354" t="s">
        <v>185</v>
      </c>
    </row>
    <row r="43" ht="15.75" spans="1:15">
      <c r="A43" s="285" t="s">
        <v>209</v>
      </c>
      <c r="B43" s="341" t="s">
        <v>210</v>
      </c>
      <c r="C43" s="325">
        <f>H43+I43+N43+O43</f>
        <v>20720</v>
      </c>
      <c r="D43" s="325">
        <v>6040</v>
      </c>
      <c r="E43" s="325"/>
      <c r="F43" s="325">
        <v>14680</v>
      </c>
      <c r="G43" s="325"/>
      <c r="H43" s="323">
        <f>D43+F43</f>
        <v>20720</v>
      </c>
      <c r="I43" s="323">
        <f>E43+G43</f>
        <v>0</v>
      </c>
      <c r="J43" s="120">
        <v>0</v>
      </c>
      <c r="K43" s="120"/>
      <c r="L43" s="120">
        <v>0</v>
      </c>
      <c r="M43" s="120"/>
      <c r="N43" s="316">
        <f t="shared" si="10"/>
        <v>0</v>
      </c>
      <c r="O43" s="316">
        <f>K43+M43</f>
        <v>0</v>
      </c>
    </row>
    <row r="44" ht="15.75" spans="1:15">
      <c r="A44" s="285" t="s">
        <v>211</v>
      </c>
      <c r="B44" s="341" t="s">
        <v>212</v>
      </c>
      <c r="C44" s="325">
        <f>D44+E44+F44+G44+J44+K44+L44+M44</f>
        <v>0</v>
      </c>
      <c r="D44" s="325"/>
      <c r="E44" s="325"/>
      <c r="F44" s="325">
        <v>0</v>
      </c>
      <c r="G44" s="325"/>
      <c r="H44" s="323">
        <f>D44+F44</f>
        <v>0</v>
      </c>
      <c r="I44" s="323">
        <f>E44+G44</f>
        <v>0</v>
      </c>
      <c r="J44" s="120"/>
      <c r="K44" s="120"/>
      <c r="L44" s="120"/>
      <c r="M44" s="120"/>
      <c r="N44" s="316">
        <f t="shared" si="10"/>
        <v>0</v>
      </c>
      <c r="O44" s="316">
        <f>K44+M44</f>
        <v>0</v>
      </c>
    </row>
    <row r="45" ht="15.75" spans="1:15">
      <c r="A45" s="279">
        <v>8</v>
      </c>
      <c r="B45" s="280" t="s">
        <v>213</v>
      </c>
      <c r="C45" s="323">
        <f>H45+N45</f>
        <v>0</v>
      </c>
      <c r="D45" s="323">
        <f>D47+D48</f>
        <v>0</v>
      </c>
      <c r="E45" s="337" t="s">
        <v>185</v>
      </c>
      <c r="F45" s="323">
        <f t="shared" ref="F45:L45" si="11">F47+F48</f>
        <v>0</v>
      </c>
      <c r="G45" s="337" t="s">
        <v>185</v>
      </c>
      <c r="H45" s="323">
        <f>H47+H48</f>
        <v>0</v>
      </c>
      <c r="I45" s="337" t="s">
        <v>185</v>
      </c>
      <c r="J45" s="323">
        <f t="shared" si="11"/>
        <v>0</v>
      </c>
      <c r="K45" s="337" t="s">
        <v>185</v>
      </c>
      <c r="L45" s="323">
        <f t="shared" si="11"/>
        <v>0</v>
      </c>
      <c r="M45" s="337" t="s">
        <v>185</v>
      </c>
      <c r="N45" s="316">
        <f t="shared" si="10"/>
        <v>0</v>
      </c>
      <c r="O45" s="337" t="s">
        <v>185</v>
      </c>
    </row>
    <row r="46" ht="15.75" spans="1:15">
      <c r="A46" s="92"/>
      <c r="B46" s="331" t="s">
        <v>29</v>
      </c>
      <c r="C46" s="323">
        <f>H46+N46</f>
        <v>0</v>
      </c>
      <c r="D46" s="342"/>
      <c r="E46" s="335" t="s">
        <v>185</v>
      </c>
      <c r="F46" s="343"/>
      <c r="G46" s="335" t="s">
        <v>185</v>
      </c>
      <c r="H46" s="344"/>
      <c r="I46" s="337" t="s">
        <v>185</v>
      </c>
      <c r="J46" s="120"/>
      <c r="K46" s="337" t="s">
        <v>185</v>
      </c>
      <c r="L46" s="120"/>
      <c r="M46" s="337" t="s">
        <v>185</v>
      </c>
      <c r="N46" s="316">
        <f t="shared" si="10"/>
        <v>0</v>
      </c>
      <c r="O46" s="337" t="s">
        <v>185</v>
      </c>
    </row>
    <row r="47" ht="15.75" spans="1:15">
      <c r="A47" s="285" t="s">
        <v>214</v>
      </c>
      <c r="B47" s="334" t="s">
        <v>215</v>
      </c>
      <c r="C47" s="323">
        <f>H47+N47</f>
        <v>0</v>
      </c>
      <c r="D47" s="342"/>
      <c r="E47" s="335" t="s">
        <v>185</v>
      </c>
      <c r="F47" s="343"/>
      <c r="G47" s="335" t="s">
        <v>185</v>
      </c>
      <c r="H47" s="323">
        <f>D47+F47</f>
        <v>0</v>
      </c>
      <c r="I47" s="337" t="s">
        <v>185</v>
      </c>
      <c r="J47" s="120"/>
      <c r="K47" s="337" t="s">
        <v>185</v>
      </c>
      <c r="L47" s="120"/>
      <c r="M47" s="337" t="s">
        <v>185</v>
      </c>
      <c r="N47" s="316">
        <f t="shared" si="10"/>
        <v>0</v>
      </c>
      <c r="O47" s="337" t="s">
        <v>185</v>
      </c>
    </row>
    <row r="48" ht="15.75" spans="1:15">
      <c r="A48" s="285" t="s">
        <v>216</v>
      </c>
      <c r="B48" s="334" t="s">
        <v>217</v>
      </c>
      <c r="C48" s="323">
        <f>H48+N48</f>
        <v>0</v>
      </c>
      <c r="D48" s="342"/>
      <c r="E48" s="335" t="s">
        <v>185</v>
      </c>
      <c r="F48" s="343"/>
      <c r="G48" s="335" t="s">
        <v>185</v>
      </c>
      <c r="H48" s="323">
        <f>D48+F48</f>
        <v>0</v>
      </c>
      <c r="I48" s="337" t="s">
        <v>185</v>
      </c>
      <c r="J48" s="120"/>
      <c r="K48" s="337" t="s">
        <v>185</v>
      </c>
      <c r="L48" s="120"/>
      <c r="M48" s="337" t="s">
        <v>185</v>
      </c>
      <c r="N48" s="316">
        <f t="shared" si="10"/>
        <v>0</v>
      </c>
      <c r="O48" s="337" t="s">
        <v>185</v>
      </c>
    </row>
    <row r="49" ht="31.5" spans="1:15">
      <c r="A49" s="279">
        <v>9</v>
      </c>
      <c r="B49" s="280" t="s">
        <v>218</v>
      </c>
      <c r="C49" s="323">
        <f>H49+I49+N49+O49</f>
        <v>48</v>
      </c>
      <c r="D49" s="323">
        <f>D51+D52+D53+D54+D55</f>
        <v>30</v>
      </c>
      <c r="E49" s="323">
        <f>E52+E55</f>
        <v>0</v>
      </c>
      <c r="F49" s="323">
        <f>F51+F52+F53+F54+F55</f>
        <v>18</v>
      </c>
      <c r="G49" s="323">
        <f>G52+G55</f>
        <v>0</v>
      </c>
      <c r="H49" s="323">
        <f>D49+F49</f>
        <v>48</v>
      </c>
      <c r="I49" s="323">
        <f>I52+I55</f>
        <v>0</v>
      </c>
      <c r="J49" s="323">
        <f>J51+J52+J53+J54+J55</f>
        <v>0</v>
      </c>
      <c r="K49" s="323">
        <f>K52+K55</f>
        <v>0</v>
      </c>
      <c r="L49" s="323">
        <f>L51+L52+L53+L54+L55</f>
        <v>0</v>
      </c>
      <c r="M49" s="323">
        <f>M52+M55</f>
        <v>0</v>
      </c>
      <c r="N49" s="323">
        <f t="shared" si="10"/>
        <v>0</v>
      </c>
      <c r="O49" s="323">
        <f>K49+M49</f>
        <v>0</v>
      </c>
    </row>
    <row r="50" ht="15.75" spans="1:15">
      <c r="A50" s="92"/>
      <c r="B50" s="331" t="s">
        <v>29</v>
      </c>
      <c r="C50" s="342"/>
      <c r="D50" s="342"/>
      <c r="E50" s="342"/>
      <c r="F50" s="342"/>
      <c r="G50" s="342"/>
      <c r="H50" s="345"/>
      <c r="I50" s="345"/>
      <c r="J50" s="352"/>
      <c r="K50" s="352"/>
      <c r="L50" s="352"/>
      <c r="M50" s="352"/>
      <c r="N50" s="352"/>
      <c r="O50" s="352"/>
    </row>
    <row r="51" ht="15.75" spans="1:15">
      <c r="A51" s="285" t="s">
        <v>219</v>
      </c>
      <c r="B51" s="293" t="s">
        <v>220</v>
      </c>
      <c r="C51" s="323">
        <f>D51+F51+J51+L51</f>
        <v>4</v>
      </c>
      <c r="D51" s="344">
        <v>4</v>
      </c>
      <c r="E51" s="337" t="s">
        <v>185</v>
      </c>
      <c r="F51" s="344">
        <v>0</v>
      </c>
      <c r="G51" s="337" t="s">
        <v>185</v>
      </c>
      <c r="H51" s="323"/>
      <c r="I51" s="337" t="s">
        <v>185</v>
      </c>
      <c r="J51" s="120"/>
      <c r="K51" s="354" t="s">
        <v>185</v>
      </c>
      <c r="L51" s="120"/>
      <c r="M51" s="354" t="s">
        <v>185</v>
      </c>
      <c r="N51" s="316">
        <f>J51+L51</f>
        <v>0</v>
      </c>
      <c r="O51" s="354" t="s">
        <v>185</v>
      </c>
    </row>
    <row r="52" ht="15.75" spans="1:15">
      <c r="A52" s="285" t="s">
        <v>221</v>
      </c>
      <c r="B52" s="293" t="s">
        <v>222</v>
      </c>
      <c r="C52" s="323">
        <f>D52+E52+F52+G52+J52+K52+L52+M52</f>
        <v>12</v>
      </c>
      <c r="D52" s="344">
        <v>5</v>
      </c>
      <c r="E52" s="346"/>
      <c r="F52" s="344">
        <v>7</v>
      </c>
      <c r="G52" s="346"/>
      <c r="H52" s="323">
        <f>D52+F52</f>
        <v>12</v>
      </c>
      <c r="I52" s="323">
        <f>E52+G52</f>
        <v>0</v>
      </c>
      <c r="J52" s="343">
        <v>0</v>
      </c>
      <c r="K52" s="352"/>
      <c r="L52" s="343">
        <v>0</v>
      </c>
      <c r="M52" s="352"/>
      <c r="N52" s="355">
        <f>J52+L52</f>
        <v>0</v>
      </c>
      <c r="O52" s="316">
        <f>K52+M52</f>
        <v>0</v>
      </c>
    </row>
    <row r="53" ht="15.75" spans="1:15">
      <c r="A53" s="285" t="s">
        <v>223</v>
      </c>
      <c r="B53" s="293" t="s">
        <v>224</v>
      </c>
      <c r="C53" s="323">
        <f>D53+F53+J53+L53</f>
        <v>1</v>
      </c>
      <c r="D53" s="344">
        <v>0</v>
      </c>
      <c r="E53" s="337" t="s">
        <v>185</v>
      </c>
      <c r="F53" s="346">
        <v>1</v>
      </c>
      <c r="G53" s="337" t="s">
        <v>185</v>
      </c>
      <c r="H53" s="344"/>
      <c r="I53" s="337" t="s">
        <v>185</v>
      </c>
      <c r="J53" s="352"/>
      <c r="K53" s="354" t="s">
        <v>185</v>
      </c>
      <c r="L53" s="120">
        <v>0</v>
      </c>
      <c r="M53" s="354" t="s">
        <v>185</v>
      </c>
      <c r="N53" s="316">
        <f>D53+F53+J53+L53</f>
        <v>1</v>
      </c>
      <c r="O53" s="354" t="s">
        <v>185</v>
      </c>
    </row>
    <row r="54" ht="31.5" spans="1:15">
      <c r="A54" s="285" t="s">
        <v>225</v>
      </c>
      <c r="B54" s="293" t="s">
        <v>226</v>
      </c>
      <c r="C54" s="323">
        <f>D54+F54+J54+L54</f>
        <v>0</v>
      </c>
      <c r="D54" s="346"/>
      <c r="E54" s="337" t="s">
        <v>185</v>
      </c>
      <c r="F54" s="346"/>
      <c r="G54" s="337" t="s">
        <v>185</v>
      </c>
      <c r="H54" s="344"/>
      <c r="I54" s="337" t="s">
        <v>185</v>
      </c>
      <c r="J54" s="343"/>
      <c r="K54" s="335" t="s">
        <v>185</v>
      </c>
      <c r="L54" s="343">
        <v>0</v>
      </c>
      <c r="M54" s="335" t="s">
        <v>185</v>
      </c>
      <c r="N54" s="330">
        <f>D54+F54+J54+L54</f>
        <v>0</v>
      </c>
      <c r="O54" s="335" t="s">
        <v>185</v>
      </c>
    </row>
    <row r="55" ht="31.5" spans="1:15">
      <c r="A55" s="285" t="s">
        <v>227</v>
      </c>
      <c r="B55" s="293" t="s">
        <v>228</v>
      </c>
      <c r="C55" s="323">
        <f>H55+I55+N55+O55</f>
        <v>31</v>
      </c>
      <c r="D55" s="344">
        <v>21</v>
      </c>
      <c r="E55" s="344"/>
      <c r="F55" s="344">
        <v>10</v>
      </c>
      <c r="G55" s="344"/>
      <c r="H55" s="323">
        <f>D55+F55</f>
        <v>31</v>
      </c>
      <c r="I55" s="323">
        <f>E55+G55</f>
        <v>0</v>
      </c>
      <c r="J55" s="343">
        <v>0</v>
      </c>
      <c r="K55" s="352"/>
      <c r="L55" s="343">
        <v>0</v>
      </c>
      <c r="M55" s="343"/>
      <c r="N55" s="330">
        <f>J55+L55</f>
        <v>0</v>
      </c>
      <c r="O55" s="330">
        <f>K55+M55</f>
        <v>0</v>
      </c>
    </row>
    <row r="56" ht="15.75" spans="1:15">
      <c r="A56" s="289" t="s">
        <v>229</v>
      </c>
      <c r="B56" s="280" t="s">
        <v>230</v>
      </c>
      <c r="C56" s="323">
        <f>H56</f>
        <v>19</v>
      </c>
      <c r="D56" s="323">
        <f>D58+D64</f>
        <v>8</v>
      </c>
      <c r="E56" s="323">
        <f t="shared" ref="E56:M56" si="12">E58+E64</f>
        <v>0</v>
      </c>
      <c r="F56" s="323">
        <f>+F58+F64</f>
        <v>11</v>
      </c>
      <c r="G56" s="323">
        <f t="shared" si="12"/>
        <v>0</v>
      </c>
      <c r="H56" s="323">
        <f>D56+F56</f>
        <v>19</v>
      </c>
      <c r="I56" s="323">
        <f>E56+G56</f>
        <v>0</v>
      </c>
      <c r="J56" s="323">
        <f t="shared" si="12"/>
        <v>0</v>
      </c>
      <c r="K56" s="323">
        <f t="shared" si="12"/>
        <v>0</v>
      </c>
      <c r="L56" s="323">
        <f t="shared" si="12"/>
        <v>0</v>
      </c>
      <c r="M56" s="323">
        <f t="shared" si="12"/>
        <v>0</v>
      </c>
      <c r="N56" s="323">
        <f>J56+L56</f>
        <v>0</v>
      </c>
      <c r="O56" s="323">
        <f>K56+M56</f>
        <v>0</v>
      </c>
    </row>
    <row r="57" ht="15.75" spans="1:15">
      <c r="A57" s="307"/>
      <c r="B57" s="308" t="s">
        <v>29</v>
      </c>
      <c r="C57" s="323">
        <f t="shared" ref="C57:C68" si="13">H57+I57+N57+O57</f>
        <v>0</v>
      </c>
      <c r="D57" s="347"/>
      <c r="E57" s="347"/>
      <c r="F57" s="347"/>
      <c r="G57" s="347"/>
      <c r="H57" s="333"/>
      <c r="I57" s="333"/>
      <c r="J57" s="352"/>
      <c r="K57" s="352"/>
      <c r="L57" s="352"/>
      <c r="M57" s="352"/>
      <c r="N57" s="323"/>
      <c r="O57" s="323"/>
    </row>
    <row r="58" ht="15.75" spans="1:15">
      <c r="A58" s="340" t="s">
        <v>231</v>
      </c>
      <c r="B58" s="308" t="s">
        <v>232</v>
      </c>
      <c r="C58" s="323">
        <f>D58</f>
        <v>8</v>
      </c>
      <c r="D58" s="348">
        <f>D59+D60+D61+D62+D63</f>
        <v>8</v>
      </c>
      <c r="E58" s="348">
        <f t="shared" ref="E58:M58" si="14">E59+E60+E61+E62+E63</f>
        <v>0</v>
      </c>
      <c r="F58" s="348">
        <f>F60+F59+F61+F62+F63</f>
        <v>11</v>
      </c>
      <c r="G58" s="348">
        <f t="shared" si="14"/>
        <v>0</v>
      </c>
      <c r="H58" s="323">
        <f>F58+D58</f>
        <v>19</v>
      </c>
      <c r="I58" s="323">
        <f t="shared" si="14"/>
        <v>0</v>
      </c>
      <c r="J58" s="348">
        <f t="shared" si="14"/>
        <v>0</v>
      </c>
      <c r="K58" s="348">
        <f t="shared" si="14"/>
        <v>0</v>
      </c>
      <c r="L58" s="348">
        <f t="shared" si="14"/>
        <v>0</v>
      </c>
      <c r="M58" s="348">
        <f t="shared" si="14"/>
        <v>0</v>
      </c>
      <c r="N58" s="323">
        <f>J58+L58</f>
        <v>0</v>
      </c>
      <c r="O58" s="323">
        <f>K58+M58</f>
        <v>0</v>
      </c>
    </row>
    <row r="59" ht="15.75" spans="1:15">
      <c r="A59" s="307" t="s">
        <v>233</v>
      </c>
      <c r="B59" s="308" t="s">
        <v>234</v>
      </c>
      <c r="C59" s="323">
        <f t="shared" si="13"/>
        <v>0</v>
      </c>
      <c r="D59" s="324"/>
      <c r="E59" s="324"/>
      <c r="F59" s="324"/>
      <c r="G59" s="324"/>
      <c r="H59" s="323">
        <f>D59+F59</f>
        <v>0</v>
      </c>
      <c r="I59" s="323">
        <f>E59+G59</f>
        <v>0</v>
      </c>
      <c r="J59" s="120"/>
      <c r="K59" s="324"/>
      <c r="L59" s="324"/>
      <c r="M59" s="324"/>
      <c r="N59" s="316">
        <f>J59+L59</f>
        <v>0</v>
      </c>
      <c r="O59" s="316">
        <f>K59+M59</f>
        <v>0</v>
      </c>
    </row>
    <row r="60" ht="15.75" spans="1:15">
      <c r="A60" s="307" t="s">
        <v>235</v>
      </c>
      <c r="B60" s="308" t="s">
        <v>236</v>
      </c>
      <c r="C60" s="323">
        <f t="shared" si="13"/>
        <v>16</v>
      </c>
      <c r="D60" s="324">
        <v>8</v>
      </c>
      <c r="E60" s="324"/>
      <c r="F60" s="324">
        <v>8</v>
      </c>
      <c r="G60" s="324"/>
      <c r="H60" s="323">
        <f t="shared" ref="H60:I68" si="15">D60+F60</f>
        <v>16</v>
      </c>
      <c r="I60" s="323">
        <f t="shared" si="15"/>
        <v>0</v>
      </c>
      <c r="J60" s="343">
        <v>0</v>
      </c>
      <c r="K60" s="324"/>
      <c r="L60" s="343">
        <v>0</v>
      </c>
      <c r="M60" s="324"/>
      <c r="N60" s="316">
        <f t="shared" ref="N60:O68" si="16">J60+L60</f>
        <v>0</v>
      </c>
      <c r="O60" s="316">
        <f t="shared" si="16"/>
        <v>0</v>
      </c>
    </row>
    <row r="61" ht="15.75" spans="1:15">
      <c r="A61" s="307" t="s">
        <v>237</v>
      </c>
      <c r="B61" s="308" t="s">
        <v>238</v>
      </c>
      <c r="C61" s="323">
        <f t="shared" si="13"/>
        <v>0</v>
      </c>
      <c r="D61" s="324">
        <v>0</v>
      </c>
      <c r="E61" s="324"/>
      <c r="F61" s="324"/>
      <c r="G61" s="324"/>
      <c r="H61" s="323">
        <f t="shared" si="15"/>
        <v>0</v>
      </c>
      <c r="I61" s="323">
        <f t="shared" si="15"/>
        <v>0</v>
      </c>
      <c r="J61" s="352"/>
      <c r="K61" s="324">
        <v>0</v>
      </c>
      <c r="L61" s="120">
        <v>0</v>
      </c>
      <c r="M61" s="324"/>
      <c r="N61" s="316">
        <f t="shared" si="16"/>
        <v>0</v>
      </c>
      <c r="O61" s="316">
        <f t="shared" si="16"/>
        <v>0</v>
      </c>
    </row>
    <row r="62" ht="15.75" spans="1:15">
      <c r="A62" s="307" t="s">
        <v>239</v>
      </c>
      <c r="B62" s="308" t="s">
        <v>240</v>
      </c>
      <c r="C62" s="323">
        <f t="shared" si="13"/>
        <v>3</v>
      </c>
      <c r="D62" s="324">
        <v>0</v>
      </c>
      <c r="E62" s="324"/>
      <c r="F62" s="324">
        <v>3</v>
      </c>
      <c r="G62" s="324"/>
      <c r="H62" s="323">
        <f t="shared" si="15"/>
        <v>3</v>
      </c>
      <c r="I62" s="323">
        <f t="shared" si="15"/>
        <v>0</v>
      </c>
      <c r="J62" s="343">
        <v>0</v>
      </c>
      <c r="K62" s="324"/>
      <c r="L62" s="120">
        <v>0</v>
      </c>
      <c r="M62" s="324"/>
      <c r="N62" s="316">
        <f t="shared" si="16"/>
        <v>0</v>
      </c>
      <c r="O62" s="316">
        <f t="shared" si="16"/>
        <v>0</v>
      </c>
    </row>
    <row r="63" ht="15.75" spans="1:15">
      <c r="A63" s="307" t="s">
        <v>241</v>
      </c>
      <c r="B63" s="308" t="s">
        <v>7</v>
      </c>
      <c r="C63" s="323">
        <f t="shared" si="13"/>
        <v>0</v>
      </c>
      <c r="D63" s="324">
        <v>0</v>
      </c>
      <c r="E63" s="324"/>
      <c r="F63" s="324">
        <v>0</v>
      </c>
      <c r="G63" s="324"/>
      <c r="H63" s="323">
        <f t="shared" si="15"/>
        <v>0</v>
      </c>
      <c r="I63" s="323">
        <f t="shared" si="15"/>
        <v>0</v>
      </c>
      <c r="J63" s="120"/>
      <c r="K63" s="324"/>
      <c r="L63" s="352"/>
      <c r="M63" s="324"/>
      <c r="N63" s="316">
        <f t="shared" si="16"/>
        <v>0</v>
      </c>
      <c r="O63" s="316">
        <f t="shared" si="16"/>
        <v>0</v>
      </c>
    </row>
    <row r="64" ht="15.75" spans="1:15">
      <c r="A64" s="340" t="s">
        <v>242</v>
      </c>
      <c r="B64" s="308" t="s">
        <v>243</v>
      </c>
      <c r="C64" s="323">
        <f t="shared" si="13"/>
        <v>0</v>
      </c>
      <c r="D64" s="323">
        <f>D65+D66+D67+D68</f>
        <v>0</v>
      </c>
      <c r="E64" s="323">
        <f>E65+E66+E67+E68</f>
        <v>0</v>
      </c>
      <c r="F64" s="323">
        <f>F65+F66+F67+F68</f>
        <v>0</v>
      </c>
      <c r="G64" s="323">
        <f>G65+G66+G67+G68</f>
        <v>0</v>
      </c>
      <c r="H64" s="323">
        <f t="shared" si="15"/>
        <v>0</v>
      </c>
      <c r="I64" s="323">
        <f t="shared" si="15"/>
        <v>0</v>
      </c>
      <c r="J64" s="323">
        <f>J65+J66+J67+J68</f>
        <v>0</v>
      </c>
      <c r="K64" s="323">
        <f>K65+K66+K67+K68</f>
        <v>0</v>
      </c>
      <c r="L64" s="323">
        <f>L65+L66+L67+L68</f>
        <v>0</v>
      </c>
      <c r="M64" s="323">
        <f>M65+M66+M67+M68</f>
        <v>0</v>
      </c>
      <c r="N64" s="316">
        <f t="shared" si="16"/>
        <v>0</v>
      </c>
      <c r="O64" s="316">
        <f t="shared" si="16"/>
        <v>0</v>
      </c>
    </row>
    <row r="65" ht="15.75" spans="1:15">
      <c r="A65" s="307" t="s">
        <v>244</v>
      </c>
      <c r="B65" s="308" t="s">
        <v>234</v>
      </c>
      <c r="C65" s="323">
        <f t="shared" si="13"/>
        <v>0</v>
      </c>
      <c r="D65" s="324"/>
      <c r="E65" s="324"/>
      <c r="F65" s="324"/>
      <c r="G65" s="324"/>
      <c r="H65" s="323">
        <f t="shared" si="15"/>
        <v>0</v>
      </c>
      <c r="I65" s="323">
        <f t="shared" si="15"/>
        <v>0</v>
      </c>
      <c r="J65" s="120"/>
      <c r="K65" s="120"/>
      <c r="L65" s="120"/>
      <c r="M65" s="120"/>
      <c r="N65" s="316">
        <f t="shared" si="16"/>
        <v>0</v>
      </c>
      <c r="O65" s="316">
        <f t="shared" si="16"/>
        <v>0</v>
      </c>
    </row>
    <row r="66" ht="15.75" spans="1:15">
      <c r="A66" s="307" t="s">
        <v>245</v>
      </c>
      <c r="B66" s="308" t="s">
        <v>238</v>
      </c>
      <c r="C66" s="323">
        <f t="shared" si="13"/>
        <v>0</v>
      </c>
      <c r="D66" s="324"/>
      <c r="E66" s="324"/>
      <c r="F66" s="324"/>
      <c r="G66" s="324"/>
      <c r="H66" s="323">
        <f t="shared" si="15"/>
        <v>0</v>
      </c>
      <c r="I66" s="323">
        <f t="shared" si="15"/>
        <v>0</v>
      </c>
      <c r="J66" s="120"/>
      <c r="K66" s="120"/>
      <c r="L66" s="120"/>
      <c r="M66" s="120"/>
      <c r="N66" s="316">
        <f t="shared" si="16"/>
        <v>0</v>
      </c>
      <c r="O66" s="316">
        <f t="shared" si="16"/>
        <v>0</v>
      </c>
    </row>
    <row r="67" ht="15.75" spans="1:15">
      <c r="A67" s="307" t="s">
        <v>246</v>
      </c>
      <c r="B67" s="308" t="s">
        <v>240</v>
      </c>
      <c r="C67" s="323">
        <f t="shared" si="13"/>
        <v>0</v>
      </c>
      <c r="D67" s="324"/>
      <c r="E67" s="324"/>
      <c r="F67" s="324"/>
      <c r="G67" s="324"/>
      <c r="H67" s="323">
        <f t="shared" si="15"/>
        <v>0</v>
      </c>
      <c r="I67" s="323">
        <f t="shared" si="15"/>
        <v>0</v>
      </c>
      <c r="J67" s="120"/>
      <c r="K67" s="120"/>
      <c r="L67" s="120"/>
      <c r="M67" s="120"/>
      <c r="N67" s="316">
        <f t="shared" si="16"/>
        <v>0</v>
      </c>
      <c r="O67" s="316">
        <f t="shared" si="16"/>
        <v>0</v>
      </c>
    </row>
    <row r="68" ht="15.75" spans="1:15">
      <c r="A68" s="307" t="s">
        <v>247</v>
      </c>
      <c r="B68" s="308" t="s">
        <v>7</v>
      </c>
      <c r="C68" s="323">
        <f t="shared" si="13"/>
        <v>0</v>
      </c>
      <c r="D68" s="324"/>
      <c r="E68" s="324"/>
      <c r="F68" s="324"/>
      <c r="G68" s="324"/>
      <c r="H68" s="323">
        <f t="shared" si="15"/>
        <v>0</v>
      </c>
      <c r="I68" s="323">
        <f t="shared" si="15"/>
        <v>0</v>
      </c>
      <c r="J68" s="120"/>
      <c r="K68" s="120"/>
      <c r="L68" s="120"/>
      <c r="M68" s="120"/>
      <c r="N68" s="316">
        <f t="shared" si="16"/>
        <v>0</v>
      </c>
      <c r="O68" s="316">
        <f t="shared" si="16"/>
        <v>0</v>
      </c>
    </row>
    <row r="69" ht="15.75" spans="1:15">
      <c r="A69" s="340" t="s">
        <v>248</v>
      </c>
      <c r="B69" s="356" t="s">
        <v>249</v>
      </c>
      <c r="C69" s="325">
        <f>C71+C77+C80</f>
        <v>61</v>
      </c>
      <c r="D69" s="325">
        <v>0</v>
      </c>
      <c r="E69" s="325">
        <f t="shared" ref="E69:O69" si="17">E71+E77+E80</f>
        <v>0</v>
      </c>
      <c r="F69" s="325">
        <v>0</v>
      </c>
      <c r="G69" s="325">
        <f t="shared" si="17"/>
        <v>0</v>
      </c>
      <c r="H69" s="325">
        <f t="shared" si="17"/>
        <v>61</v>
      </c>
      <c r="I69" s="325">
        <f t="shared" si="17"/>
        <v>0</v>
      </c>
      <c r="J69" s="325">
        <v>0</v>
      </c>
      <c r="K69" s="325">
        <f t="shared" si="17"/>
        <v>0</v>
      </c>
      <c r="L69" s="325">
        <v>0</v>
      </c>
      <c r="M69" s="325">
        <f t="shared" si="17"/>
        <v>0</v>
      </c>
      <c r="N69" s="325">
        <f t="shared" si="17"/>
        <v>0</v>
      </c>
      <c r="O69" s="325">
        <f t="shared" si="17"/>
        <v>0</v>
      </c>
    </row>
    <row r="70" ht="15.75" spans="1:15">
      <c r="A70" s="340"/>
      <c r="B70" s="357" t="s">
        <v>29</v>
      </c>
      <c r="C70" s="325"/>
      <c r="D70" s="325"/>
      <c r="E70" s="325"/>
      <c r="F70" s="325"/>
      <c r="G70" s="325"/>
      <c r="H70" s="324"/>
      <c r="I70" s="324"/>
      <c r="J70" s="324"/>
      <c r="K70" s="324"/>
      <c r="L70" s="324"/>
      <c r="M70" s="324"/>
      <c r="N70" s="324"/>
      <c r="O70" s="324"/>
    </row>
    <row r="71" ht="15.75" spans="1:15">
      <c r="A71" s="358" t="s">
        <v>250</v>
      </c>
      <c r="B71" s="359" t="s">
        <v>251</v>
      </c>
      <c r="C71" s="360">
        <f>C72+C73+C74+C75+C76</f>
        <v>51</v>
      </c>
      <c r="D71" s="360">
        <f t="shared" ref="D71:O71" si="18">D72+D73+D74+D75+D76</f>
        <v>22</v>
      </c>
      <c r="E71" s="360">
        <f t="shared" si="18"/>
        <v>0</v>
      </c>
      <c r="F71" s="360">
        <f t="shared" si="18"/>
        <v>29</v>
      </c>
      <c r="G71" s="360">
        <f t="shared" si="18"/>
        <v>0</v>
      </c>
      <c r="H71" s="360">
        <f t="shared" si="18"/>
        <v>51</v>
      </c>
      <c r="I71" s="360">
        <f t="shared" si="18"/>
        <v>0</v>
      </c>
      <c r="J71" s="360">
        <f t="shared" si="18"/>
        <v>0</v>
      </c>
      <c r="K71" s="360">
        <f t="shared" si="18"/>
        <v>0</v>
      </c>
      <c r="L71" s="360">
        <f t="shared" si="18"/>
        <v>0</v>
      </c>
      <c r="M71" s="360">
        <f t="shared" si="18"/>
        <v>0</v>
      </c>
      <c r="N71" s="360">
        <f t="shared" si="18"/>
        <v>0</v>
      </c>
      <c r="O71" s="360">
        <f t="shared" si="18"/>
        <v>0</v>
      </c>
    </row>
    <row r="72" ht="31.5" spans="1:15">
      <c r="A72" s="307" t="s">
        <v>252</v>
      </c>
      <c r="B72" s="361" t="s">
        <v>253</v>
      </c>
      <c r="C72" s="325">
        <f>D72+F72+J72+L72</f>
        <v>9</v>
      </c>
      <c r="D72" s="325">
        <v>4</v>
      </c>
      <c r="E72" s="335"/>
      <c r="F72" s="325">
        <v>5</v>
      </c>
      <c r="G72" s="335"/>
      <c r="H72" s="360">
        <f>D72+F72</f>
        <v>9</v>
      </c>
      <c r="I72" s="369"/>
      <c r="J72" s="120">
        <v>0</v>
      </c>
      <c r="K72" s="370"/>
      <c r="L72" s="343">
        <v>0</v>
      </c>
      <c r="M72" s="370"/>
      <c r="N72" s="360">
        <f>J72+L72</f>
        <v>0</v>
      </c>
      <c r="O72" s="370"/>
    </row>
    <row r="73" ht="31.5" spans="1:15">
      <c r="A73" s="307" t="s">
        <v>254</v>
      </c>
      <c r="B73" s="361" t="s">
        <v>255</v>
      </c>
      <c r="C73" s="325">
        <f>D73+F73+J73+L73</f>
        <v>6</v>
      </c>
      <c r="D73" s="325"/>
      <c r="E73" s="335"/>
      <c r="F73" s="325">
        <v>6</v>
      </c>
      <c r="G73" s="335"/>
      <c r="H73" s="360">
        <f>D73+F73</f>
        <v>6</v>
      </c>
      <c r="I73" s="369"/>
      <c r="J73" s="315">
        <v>0</v>
      </c>
      <c r="K73" s="370"/>
      <c r="L73" s="343">
        <v>0</v>
      </c>
      <c r="M73" s="370"/>
      <c r="N73" s="360">
        <f>J73+L73</f>
        <v>0</v>
      </c>
      <c r="O73" s="370"/>
    </row>
    <row r="74" ht="47.25" spans="1:15">
      <c r="A74" s="307" t="s">
        <v>256</v>
      </c>
      <c r="B74" s="362" t="s">
        <v>257</v>
      </c>
      <c r="C74" s="325">
        <f>D74+F74+J74+L74</f>
        <v>2</v>
      </c>
      <c r="D74" s="325"/>
      <c r="E74" s="335"/>
      <c r="F74" s="325">
        <v>2</v>
      </c>
      <c r="G74" s="335"/>
      <c r="H74" s="360">
        <f>D74+F74</f>
        <v>2</v>
      </c>
      <c r="I74" s="369"/>
      <c r="J74" s="352"/>
      <c r="K74" s="370"/>
      <c r="L74" s="343"/>
      <c r="M74" s="370"/>
      <c r="N74" s="360">
        <f>J74+L74</f>
        <v>0</v>
      </c>
      <c r="O74" s="370"/>
    </row>
    <row r="75" ht="15.75" spans="1:15">
      <c r="A75" s="307" t="s">
        <v>258</v>
      </c>
      <c r="B75" s="363" t="s">
        <v>259</v>
      </c>
      <c r="C75" s="325">
        <f>D75+F75+J75+L75</f>
        <v>31</v>
      </c>
      <c r="D75" s="325">
        <v>15</v>
      </c>
      <c r="E75" s="335"/>
      <c r="F75" s="325">
        <v>16</v>
      </c>
      <c r="G75" s="335"/>
      <c r="H75" s="360">
        <f>D75+F75</f>
        <v>31</v>
      </c>
      <c r="I75" s="369"/>
      <c r="J75" s="120">
        <v>0</v>
      </c>
      <c r="K75" s="370"/>
      <c r="L75" s="120">
        <v>0</v>
      </c>
      <c r="M75" s="370"/>
      <c r="N75" s="360">
        <f>J75+L75</f>
        <v>0</v>
      </c>
      <c r="O75" s="370"/>
    </row>
    <row r="76" ht="15.75" spans="1:15">
      <c r="A76" s="307" t="s">
        <v>260</v>
      </c>
      <c r="B76" s="336" t="s">
        <v>261</v>
      </c>
      <c r="C76" s="325">
        <f>D76+F76+J76+L76</f>
        <v>3</v>
      </c>
      <c r="D76" s="325">
        <v>3</v>
      </c>
      <c r="E76" s="335"/>
      <c r="F76" s="325">
        <v>0</v>
      </c>
      <c r="G76" s="335"/>
      <c r="H76" s="360">
        <f>D76+F76</f>
        <v>3</v>
      </c>
      <c r="I76" s="369"/>
      <c r="J76" s="120">
        <v>0</v>
      </c>
      <c r="K76" s="370"/>
      <c r="L76" s="343">
        <v>0</v>
      </c>
      <c r="M76" s="370"/>
      <c r="N76" s="360">
        <f>J76+L76</f>
        <v>0</v>
      </c>
      <c r="O76" s="370"/>
    </row>
    <row r="77" ht="15.75" spans="1:15">
      <c r="A77" s="340" t="s">
        <v>262</v>
      </c>
      <c r="B77" s="364" t="s">
        <v>263</v>
      </c>
      <c r="C77" s="325">
        <f>C78+C79</f>
        <v>10</v>
      </c>
      <c r="D77" s="325">
        <f t="shared" ref="D77:O77" si="19">D78+D79</f>
        <v>10</v>
      </c>
      <c r="E77" s="325">
        <f t="shared" si="19"/>
        <v>0</v>
      </c>
      <c r="F77" s="325">
        <f t="shared" si="19"/>
        <v>0</v>
      </c>
      <c r="G77" s="325">
        <f t="shared" si="19"/>
        <v>0</v>
      </c>
      <c r="H77" s="325">
        <f t="shared" si="19"/>
        <v>10</v>
      </c>
      <c r="I77" s="325">
        <f t="shared" si="19"/>
        <v>0</v>
      </c>
      <c r="J77" s="325">
        <f t="shared" si="19"/>
        <v>0</v>
      </c>
      <c r="K77" s="325">
        <f t="shared" si="19"/>
        <v>0</v>
      </c>
      <c r="L77" s="325">
        <f t="shared" si="19"/>
        <v>0</v>
      </c>
      <c r="M77" s="325">
        <f t="shared" si="19"/>
        <v>0</v>
      </c>
      <c r="N77" s="325">
        <f t="shared" si="19"/>
        <v>0</v>
      </c>
      <c r="O77" s="325">
        <f t="shared" si="19"/>
        <v>0</v>
      </c>
    </row>
    <row r="78" ht="31.5" spans="1:15">
      <c r="A78" s="307" t="s">
        <v>264</v>
      </c>
      <c r="B78" s="365" t="s">
        <v>265</v>
      </c>
      <c r="C78" s="325">
        <f>H78+N78</f>
        <v>0</v>
      </c>
      <c r="D78" s="325"/>
      <c r="E78" s="335"/>
      <c r="F78" s="325"/>
      <c r="G78" s="335"/>
      <c r="H78" s="324">
        <f>D78+F78</f>
        <v>0</v>
      </c>
      <c r="I78" s="337"/>
      <c r="J78" s="324"/>
      <c r="K78" s="337"/>
      <c r="L78" s="324">
        <v>0</v>
      </c>
      <c r="M78" s="337"/>
      <c r="N78" s="324">
        <f>J78+L78</f>
        <v>0</v>
      </c>
      <c r="O78" s="337"/>
    </row>
    <row r="79" ht="31.5" spans="1:15">
      <c r="A79" s="307" t="s">
        <v>266</v>
      </c>
      <c r="B79" s="365" t="s">
        <v>267</v>
      </c>
      <c r="C79" s="325">
        <f>H79+N79</f>
        <v>10</v>
      </c>
      <c r="D79" s="325">
        <v>10</v>
      </c>
      <c r="E79" s="335"/>
      <c r="F79" s="324">
        <v>0</v>
      </c>
      <c r="G79" s="335"/>
      <c r="H79" s="324">
        <f>D79+F79</f>
        <v>10</v>
      </c>
      <c r="I79" s="337"/>
      <c r="J79" s="324"/>
      <c r="K79" s="337"/>
      <c r="L79" s="324"/>
      <c r="M79" s="337"/>
      <c r="N79" s="324">
        <f>J79+L79</f>
        <v>0</v>
      </c>
      <c r="O79" s="337"/>
    </row>
    <row r="80" ht="15.75" spans="1:15">
      <c r="A80" s="340" t="s">
        <v>268</v>
      </c>
      <c r="B80" s="366" t="s">
        <v>269</v>
      </c>
      <c r="C80" s="325">
        <f>C81+C82</f>
        <v>0</v>
      </c>
      <c r="D80" s="325">
        <f t="shared" ref="D80:O80" si="20">D81+D82</f>
        <v>0</v>
      </c>
      <c r="E80" s="325">
        <f t="shared" si="20"/>
        <v>0</v>
      </c>
      <c r="F80" s="325">
        <f t="shared" si="20"/>
        <v>0</v>
      </c>
      <c r="G80" s="325">
        <f t="shared" si="20"/>
        <v>0</v>
      </c>
      <c r="H80" s="325">
        <f t="shared" si="20"/>
        <v>0</v>
      </c>
      <c r="I80" s="325">
        <f t="shared" si="20"/>
        <v>0</v>
      </c>
      <c r="J80" s="325">
        <f t="shared" si="20"/>
        <v>0</v>
      </c>
      <c r="K80" s="325">
        <f t="shared" si="20"/>
        <v>0</v>
      </c>
      <c r="L80" s="325">
        <f t="shared" si="20"/>
        <v>0</v>
      </c>
      <c r="M80" s="325">
        <f t="shared" si="20"/>
        <v>0</v>
      </c>
      <c r="N80" s="325">
        <f t="shared" si="20"/>
        <v>0</v>
      </c>
      <c r="O80" s="325">
        <f t="shared" si="20"/>
        <v>0</v>
      </c>
    </row>
    <row r="81" ht="47.25" spans="1:15">
      <c r="A81" s="307" t="s">
        <v>270</v>
      </c>
      <c r="B81" s="362" t="s">
        <v>271</v>
      </c>
      <c r="C81" s="325">
        <f>H81+N81</f>
        <v>0</v>
      </c>
      <c r="D81" s="325">
        <v>0</v>
      </c>
      <c r="E81" s="335"/>
      <c r="F81" s="325">
        <v>0</v>
      </c>
      <c r="G81" s="335"/>
      <c r="H81" s="324">
        <v>0</v>
      </c>
      <c r="I81" s="337"/>
      <c r="J81" s="324">
        <v>0</v>
      </c>
      <c r="K81" s="337"/>
      <c r="L81" s="324"/>
      <c r="M81" s="337"/>
      <c r="N81" s="324">
        <f>J81+L81</f>
        <v>0</v>
      </c>
      <c r="O81" s="337"/>
    </row>
    <row r="82" ht="15.75" spans="1:15">
      <c r="A82" s="307" t="s">
        <v>272</v>
      </c>
      <c r="B82" s="367" t="s">
        <v>273</v>
      </c>
      <c r="C82" s="324"/>
      <c r="D82" s="347">
        <v>0</v>
      </c>
      <c r="E82" s="368"/>
      <c r="F82" s="347"/>
      <c r="G82" s="368"/>
      <c r="H82" s="324">
        <f>D82+F82</f>
        <v>0</v>
      </c>
      <c r="I82" s="369"/>
      <c r="J82" s="332"/>
      <c r="K82" s="371"/>
      <c r="L82" s="325">
        <v>0</v>
      </c>
      <c r="M82" s="371"/>
      <c r="N82" s="325">
        <f>J82+L82</f>
        <v>0</v>
      </c>
      <c r="O82" s="371"/>
    </row>
    <row r="83" ht="42.75" customHeight="1" spans="1:15">
      <c r="A83" s="317"/>
      <c r="B83" s="318"/>
      <c r="C83" s="319"/>
      <c r="D83" s="319"/>
      <c r="E83" s="319"/>
      <c r="F83" s="319"/>
      <c r="G83" s="319"/>
      <c r="H83" s="320"/>
      <c r="I83" s="320"/>
      <c r="J83" s="349"/>
      <c r="K83" s="349"/>
      <c r="L83" s="349"/>
      <c r="M83" s="349"/>
      <c r="N83" s="349"/>
      <c r="O83" s="349"/>
    </row>
    <row r="85" ht="60" customHeight="1" spans="1:15">
      <c r="A85" s="134" t="s">
        <v>274</v>
      </c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</row>
    <row r="162" ht="33.75" customHeight="1"/>
    <row r="241" ht="42" customHeight="1"/>
    <row r="320" ht="44.25" customHeight="1"/>
    <row r="399" ht="34.5" customHeight="1"/>
    <row r="478" ht="40.5" customHeight="1"/>
    <row r="557" ht="41.25" customHeight="1"/>
    <row r="636" ht="40.5" customHeight="1"/>
    <row r="715" ht="39" customHeight="1"/>
    <row r="794" ht="40.5" customHeight="1"/>
    <row r="873" ht="36" customHeight="1"/>
    <row r="952" ht="37.5" customHeight="1"/>
  </sheetData>
  <mergeCells count="13">
    <mergeCell ref="A5:O5"/>
    <mergeCell ref="N6:O6"/>
    <mergeCell ref="D7:O7"/>
    <mergeCell ref="D8:E8"/>
    <mergeCell ref="F8:G8"/>
    <mergeCell ref="H8:I8"/>
    <mergeCell ref="J8:K8"/>
    <mergeCell ref="L8:M8"/>
    <mergeCell ref="N8:O8"/>
    <mergeCell ref="A85:O85"/>
    <mergeCell ref="A7:A9"/>
    <mergeCell ref="B7:B9"/>
    <mergeCell ref="C7:C9"/>
  </mergeCells>
  <pageMargins left="0.708661417322835" right="0.708661417322835" top="0.748031496062992" bottom="0.748031496062992" header="0.31496062992126" footer="0.31496062992126"/>
  <pageSetup paperSize="9" scale="5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0"/>
  <sheetViews>
    <sheetView topLeftCell="A11" workbookViewId="0">
      <selection activeCell="A7" sqref="A7"/>
    </sheetView>
  </sheetViews>
  <sheetFormatPr defaultColWidth="9" defaultRowHeight="15"/>
  <cols>
    <col min="2" max="2" width="53" customWidth="1"/>
    <col min="3" max="3" width="16.1428571428571" customWidth="1"/>
    <col min="4" max="4" width="16.2857142857143" customWidth="1"/>
    <col min="5" max="5" width="11.1428571428571" customWidth="1"/>
    <col min="6" max="6" width="15.8571428571429" customWidth="1"/>
    <col min="7" max="7" width="18" customWidth="1"/>
    <col min="8" max="9" width="16" customWidth="1"/>
  </cols>
  <sheetData>
    <row r="1" spans="6:9">
      <c r="F1" s="107"/>
      <c r="G1" s="107"/>
      <c r="H1" s="107"/>
      <c r="I1" s="107"/>
    </row>
    <row r="2" ht="2.25" customHeight="1" spans="6:9">
      <c r="F2" s="107"/>
      <c r="G2" s="107"/>
      <c r="H2" s="107"/>
      <c r="I2" s="107"/>
    </row>
    <row r="3" hidden="1"/>
    <row r="4" ht="36.75" hidden="1" customHeight="1"/>
    <row r="6" ht="54.75" customHeight="1" spans="1:10">
      <c r="A6" s="111" t="s">
        <v>275</v>
      </c>
      <c r="B6" s="111"/>
      <c r="C6" s="111"/>
      <c r="D6" s="111"/>
      <c r="E6" s="111"/>
      <c r="F6" s="111"/>
      <c r="G6" s="111"/>
      <c r="H6" s="111"/>
      <c r="I6" s="111"/>
      <c r="J6" s="313"/>
    </row>
    <row r="8" spans="9:9">
      <c r="I8" s="314" t="s">
        <v>276</v>
      </c>
    </row>
    <row r="9" ht="15.75" spans="1:9">
      <c r="A9" s="101" t="s">
        <v>120</v>
      </c>
      <c r="B9" s="102" t="s">
        <v>160</v>
      </c>
      <c r="C9" s="101" t="s">
        <v>28</v>
      </c>
      <c r="D9" s="101"/>
      <c r="E9" s="101"/>
      <c r="F9" s="101"/>
      <c r="G9" s="277" t="s">
        <v>29</v>
      </c>
      <c r="H9" s="277"/>
      <c r="I9" s="6" t="s">
        <v>277</v>
      </c>
    </row>
    <row r="10" ht="47.25" spans="1:9">
      <c r="A10" s="101"/>
      <c r="B10" s="102"/>
      <c r="C10" s="101" t="s">
        <v>278</v>
      </c>
      <c r="D10" s="101" t="s">
        <v>279</v>
      </c>
      <c r="E10" s="101" t="s">
        <v>280</v>
      </c>
      <c r="F10" s="101" t="s">
        <v>281</v>
      </c>
      <c r="G10" s="277" t="s">
        <v>282</v>
      </c>
      <c r="H10" s="67" t="s">
        <v>283</v>
      </c>
      <c r="I10" s="26"/>
    </row>
    <row r="11" ht="15.75" spans="1:9">
      <c r="A11" s="114" t="s">
        <v>141</v>
      </c>
      <c r="B11" s="115" t="s">
        <v>14</v>
      </c>
      <c r="C11" s="115" t="s">
        <v>15</v>
      </c>
      <c r="D11" s="115" t="s">
        <v>16</v>
      </c>
      <c r="E11" s="115" t="s">
        <v>17</v>
      </c>
      <c r="F11" s="115" t="s">
        <v>18</v>
      </c>
      <c r="G11" s="278" t="s">
        <v>19</v>
      </c>
      <c r="H11" s="278" t="s">
        <v>20</v>
      </c>
      <c r="I11" s="278" t="s">
        <v>21</v>
      </c>
    </row>
    <row r="12" ht="15.75" spans="1:9">
      <c r="A12" s="279">
        <v>1</v>
      </c>
      <c r="B12" s="280" t="s">
        <v>284</v>
      </c>
      <c r="C12" s="281">
        <v>233</v>
      </c>
      <c r="D12" s="282"/>
      <c r="E12" s="281"/>
      <c r="F12" s="281"/>
      <c r="G12" s="283"/>
      <c r="H12" s="284">
        <v>10</v>
      </c>
      <c r="I12" s="284">
        <f>I13</f>
        <v>233</v>
      </c>
    </row>
    <row r="13" ht="15.75" spans="1:9">
      <c r="A13" s="285" t="s">
        <v>30</v>
      </c>
      <c r="B13" s="286" t="s">
        <v>285</v>
      </c>
      <c r="C13" s="287">
        <v>233</v>
      </c>
      <c r="D13" s="286"/>
      <c r="E13" s="286"/>
      <c r="F13" s="286"/>
      <c r="G13" s="93"/>
      <c r="H13" s="288">
        <v>10</v>
      </c>
      <c r="I13" s="120">
        <f>C13+D13+E13+F13</f>
        <v>233</v>
      </c>
    </row>
    <row r="14" ht="15.75" spans="1:9">
      <c r="A14" s="285" t="s">
        <v>32</v>
      </c>
      <c r="B14" s="286" t="s">
        <v>286</v>
      </c>
      <c r="C14" s="287">
        <v>51079</v>
      </c>
      <c r="D14" s="286"/>
      <c r="E14" s="286"/>
      <c r="F14" s="286"/>
      <c r="G14" s="93"/>
      <c r="H14" s="288">
        <v>966</v>
      </c>
      <c r="I14" s="120">
        <f>C14+D14+E14+F14</f>
        <v>51079</v>
      </c>
    </row>
    <row r="15" ht="15.75" spans="1:9">
      <c r="A15" s="289" t="s">
        <v>287</v>
      </c>
      <c r="B15" s="290" t="s">
        <v>288</v>
      </c>
      <c r="C15" s="291"/>
      <c r="D15" s="291"/>
      <c r="E15" s="291"/>
      <c r="F15" s="291"/>
      <c r="G15" s="292"/>
      <c r="H15" s="292"/>
      <c r="I15" s="292"/>
    </row>
    <row r="16" ht="15.75" spans="1:9">
      <c r="A16" s="285" t="s">
        <v>45</v>
      </c>
      <c r="B16" s="293" t="s">
        <v>289</v>
      </c>
      <c r="C16" s="294"/>
      <c r="D16" s="294"/>
      <c r="E16" s="295"/>
      <c r="F16" s="296"/>
      <c r="G16" s="297"/>
      <c r="H16" s="297"/>
      <c r="I16" s="297"/>
    </row>
    <row r="17" ht="15.75" spans="1:9">
      <c r="A17" s="285" t="s">
        <v>290</v>
      </c>
      <c r="B17" s="293" t="s">
        <v>291</v>
      </c>
      <c r="C17" s="126">
        <v>0</v>
      </c>
      <c r="D17" s="298"/>
      <c r="E17" s="68"/>
      <c r="F17" s="286"/>
      <c r="G17" s="93"/>
      <c r="H17" s="299" t="s">
        <v>185</v>
      </c>
      <c r="I17" s="315">
        <f>C17+D17+E17+F17</f>
        <v>0</v>
      </c>
    </row>
    <row r="18" ht="15.75" spans="1:9">
      <c r="A18" s="285" t="s">
        <v>292</v>
      </c>
      <c r="B18" s="293" t="s">
        <v>293</v>
      </c>
      <c r="C18" s="126">
        <v>0</v>
      </c>
      <c r="D18" s="298"/>
      <c r="E18" s="68"/>
      <c r="F18" s="286"/>
      <c r="G18" s="93"/>
      <c r="H18" s="299" t="s">
        <v>185</v>
      </c>
      <c r="I18" s="315">
        <f>C18+D18+E18+F18</f>
        <v>0</v>
      </c>
    </row>
    <row r="19" ht="15.75" spans="1:9">
      <c r="A19" s="285" t="s">
        <v>294</v>
      </c>
      <c r="B19" s="293" t="s">
        <v>295</v>
      </c>
      <c r="C19" s="300"/>
      <c r="D19" s="301" t="s">
        <v>185</v>
      </c>
      <c r="E19" s="302" t="s">
        <v>185</v>
      </c>
      <c r="F19" s="303" t="s">
        <v>185</v>
      </c>
      <c r="G19" s="299" t="s">
        <v>185</v>
      </c>
      <c r="H19" s="299" t="s">
        <v>185</v>
      </c>
      <c r="I19" s="315">
        <f>C19</f>
        <v>0</v>
      </c>
    </row>
    <row r="20" ht="15.75" spans="1:9">
      <c r="A20" s="285" t="s">
        <v>296</v>
      </c>
      <c r="B20" s="293" t="s">
        <v>297</v>
      </c>
      <c r="C20" s="304"/>
      <c r="D20" s="298"/>
      <c r="E20" s="68"/>
      <c r="F20" s="286"/>
      <c r="G20" s="93"/>
      <c r="H20" s="299" t="s">
        <v>185</v>
      </c>
      <c r="I20" s="315">
        <f>C20+D20+E20+F20</f>
        <v>0</v>
      </c>
    </row>
    <row r="21" ht="15.75" spans="1:9">
      <c r="A21" s="285" t="s">
        <v>294</v>
      </c>
      <c r="B21" s="293" t="s">
        <v>298</v>
      </c>
      <c r="C21" s="304"/>
      <c r="D21" s="298"/>
      <c r="E21" s="68"/>
      <c r="F21" s="286"/>
      <c r="G21" s="93"/>
      <c r="H21" s="299" t="s">
        <v>185</v>
      </c>
      <c r="I21" s="315">
        <f>C21+D21+E21+F21</f>
        <v>0</v>
      </c>
    </row>
    <row r="22" ht="15.75" spans="1:9">
      <c r="A22" s="289" t="s">
        <v>67</v>
      </c>
      <c r="B22" s="280" t="s">
        <v>299</v>
      </c>
      <c r="C22" s="305"/>
      <c r="D22" s="280"/>
      <c r="E22" s="281"/>
      <c r="F22" s="306"/>
      <c r="G22" s="283"/>
      <c r="H22" s="299" t="s">
        <v>185</v>
      </c>
      <c r="I22" s="316"/>
    </row>
    <row r="23" ht="15.75" spans="1:9">
      <c r="A23" s="307" t="s">
        <v>69</v>
      </c>
      <c r="B23" s="308" t="s">
        <v>300</v>
      </c>
      <c r="C23" s="177">
        <v>0</v>
      </c>
      <c r="D23" s="309"/>
      <c r="E23" s="177"/>
      <c r="F23" s="310"/>
      <c r="G23" s="311"/>
      <c r="H23" s="299" t="s">
        <v>185</v>
      </c>
      <c r="I23" s="315">
        <f>C23+D23+E23+F23</f>
        <v>0</v>
      </c>
    </row>
    <row r="24" ht="15.75" spans="1:9">
      <c r="A24" s="307" t="s">
        <v>75</v>
      </c>
      <c r="B24" s="308" t="s">
        <v>301</v>
      </c>
      <c r="C24" s="177">
        <v>0</v>
      </c>
      <c r="D24" s="309"/>
      <c r="E24" s="177"/>
      <c r="F24" s="310"/>
      <c r="G24" s="311"/>
      <c r="H24" s="299" t="s">
        <v>185</v>
      </c>
      <c r="I24" s="315">
        <f>C24+D24+E24+F24</f>
        <v>0</v>
      </c>
    </row>
    <row r="25" ht="15.75" spans="1:9">
      <c r="A25" s="289" t="s">
        <v>103</v>
      </c>
      <c r="B25" s="280" t="s">
        <v>302</v>
      </c>
      <c r="C25" s="312">
        <v>171</v>
      </c>
      <c r="D25" s="306"/>
      <c r="E25" s="306"/>
      <c r="F25" s="306"/>
      <c r="G25" s="283"/>
      <c r="H25" s="299" t="s">
        <v>185</v>
      </c>
      <c r="I25" s="316">
        <f>C25+D25+E25+F25</f>
        <v>171</v>
      </c>
    </row>
    <row r="26" ht="15.75" spans="1:9">
      <c r="A26" s="289" t="s">
        <v>303</v>
      </c>
      <c r="B26" s="290" t="s">
        <v>304</v>
      </c>
      <c r="C26" s="312">
        <v>111</v>
      </c>
      <c r="D26" s="303" t="s">
        <v>185</v>
      </c>
      <c r="E26" s="303" t="s">
        <v>185</v>
      </c>
      <c r="F26" s="303" t="s">
        <v>185</v>
      </c>
      <c r="G26" s="283"/>
      <c r="H26" s="299" t="s">
        <v>185</v>
      </c>
      <c r="I26" s="316">
        <f>C26</f>
        <v>111</v>
      </c>
    </row>
    <row r="27" ht="126" customHeight="1" spans="1:10">
      <c r="A27" s="262" t="s">
        <v>305</v>
      </c>
      <c r="B27" s="262"/>
      <c r="C27" s="262"/>
      <c r="D27" s="262"/>
      <c r="E27" s="262"/>
      <c r="F27" s="262"/>
      <c r="G27" s="262"/>
      <c r="H27" s="262"/>
      <c r="I27" s="262"/>
      <c r="J27" s="262"/>
    </row>
    <row r="50" ht="58.5" customHeight="1"/>
    <row r="73" ht="58.5" customHeight="1"/>
    <row r="96" ht="58.5" customHeight="1"/>
    <row r="119" ht="58.5" customHeight="1"/>
    <row r="142" ht="58.5" customHeight="1"/>
    <row r="165" ht="58.5" customHeight="1"/>
    <row r="188" ht="58.5" customHeight="1"/>
    <row r="211" ht="58.5" customHeight="1"/>
    <row r="234" ht="58.5" customHeight="1"/>
    <row r="257" ht="58.5" customHeight="1"/>
    <row r="280" ht="58.5" customHeight="1"/>
  </sheetData>
  <mergeCells count="9">
    <mergeCell ref="F1:H1"/>
    <mergeCell ref="F2:H2"/>
    <mergeCell ref="A6:I6"/>
    <mergeCell ref="C9:F9"/>
    <mergeCell ref="G9:H9"/>
    <mergeCell ref="A27:J27"/>
    <mergeCell ref="A9:A10"/>
    <mergeCell ref="B9:B10"/>
    <mergeCell ref="I9:I10"/>
  </mergeCells>
  <pageMargins left="0.708661417322835" right="0.708661417322835" top="0.748031496062992" bottom="0.748031496062992" header="0.31496062992126" footer="0.31496062992126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12"/>
  <sheetViews>
    <sheetView zoomScale="85" zoomScaleNormal="85" workbookViewId="0">
      <selection activeCell="H17" sqref="H17"/>
    </sheetView>
  </sheetViews>
  <sheetFormatPr defaultColWidth="9" defaultRowHeight="15"/>
  <cols>
    <col min="1" max="1" width="5.71428571428571" customWidth="1"/>
    <col min="2" max="2" width="42.1428571428571" customWidth="1"/>
    <col min="3" max="3" width="13.5714285714286" customWidth="1"/>
    <col min="4" max="4" width="12.4285714285714" customWidth="1"/>
    <col min="5" max="6" width="14.2857142857143" customWidth="1"/>
    <col min="7" max="7" width="10.4285714285714" customWidth="1"/>
    <col min="8" max="8" width="10" customWidth="1"/>
  </cols>
  <sheetData>
    <row r="2" ht="45.75" customHeight="1" spans="1:20">
      <c r="A2" s="263" t="s">
        <v>306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</row>
    <row r="3" ht="20.25" customHeight="1" spans="1:20">
      <c r="A3" s="111" t="s">
        <v>307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ht="15.75" spans="1:20">
      <c r="A4" s="264"/>
      <c r="B4" s="264"/>
      <c r="C4" s="264"/>
      <c r="D4" s="138"/>
      <c r="E4" s="138"/>
      <c r="F4" s="265" t="s">
        <v>308</v>
      </c>
      <c r="G4" s="266"/>
      <c r="H4" s="65"/>
      <c r="N4" s="271" t="s">
        <v>309</v>
      </c>
      <c r="T4" s="95"/>
    </row>
    <row r="5" ht="24" customHeight="1" spans="1:20">
      <c r="A5" s="267" t="s">
        <v>310</v>
      </c>
      <c r="B5" s="267" t="s">
        <v>311</v>
      </c>
      <c r="C5" s="267" t="s">
        <v>312</v>
      </c>
      <c r="D5" s="267"/>
      <c r="E5" s="267"/>
      <c r="F5" s="267"/>
      <c r="G5" s="267"/>
      <c r="H5" s="267"/>
      <c r="I5" s="267" t="s">
        <v>313</v>
      </c>
      <c r="J5" s="267"/>
      <c r="K5" s="267"/>
      <c r="L5" s="267"/>
      <c r="M5" s="267"/>
      <c r="N5" s="267"/>
      <c r="O5" s="267" t="s">
        <v>314</v>
      </c>
      <c r="P5" s="267"/>
      <c r="Q5" s="267"/>
      <c r="R5" s="267"/>
      <c r="S5" s="267"/>
      <c r="T5" s="267"/>
    </row>
    <row r="6" ht="92.25" customHeight="1" spans="1:20">
      <c r="A6" s="267"/>
      <c r="B6" s="267"/>
      <c r="C6" s="267" t="s">
        <v>315</v>
      </c>
      <c r="D6" s="267"/>
      <c r="E6" s="267" t="s">
        <v>316</v>
      </c>
      <c r="F6" s="267"/>
      <c r="G6" s="267" t="s">
        <v>317</v>
      </c>
      <c r="H6" s="267"/>
      <c r="I6" s="267" t="s">
        <v>315</v>
      </c>
      <c r="J6" s="267"/>
      <c r="K6" s="267" t="s">
        <v>316</v>
      </c>
      <c r="L6" s="267"/>
      <c r="M6" s="267" t="s">
        <v>318</v>
      </c>
      <c r="N6" s="267"/>
      <c r="O6" s="267" t="s">
        <v>315</v>
      </c>
      <c r="P6" s="267"/>
      <c r="Q6" s="267" t="s">
        <v>316</v>
      </c>
      <c r="R6" s="267"/>
      <c r="S6" s="267" t="s">
        <v>318</v>
      </c>
      <c r="T6" s="267"/>
    </row>
    <row r="7" ht="59.25" customHeight="1" spans="1:20">
      <c r="A7" s="267"/>
      <c r="B7" s="267"/>
      <c r="C7" s="267" t="s">
        <v>319</v>
      </c>
      <c r="D7" s="267" t="s">
        <v>320</v>
      </c>
      <c r="E7" s="267" t="s">
        <v>319</v>
      </c>
      <c r="F7" s="267" t="s">
        <v>320</v>
      </c>
      <c r="G7" s="267" t="s">
        <v>319</v>
      </c>
      <c r="H7" s="267" t="s">
        <v>320</v>
      </c>
      <c r="I7" s="267" t="s">
        <v>319</v>
      </c>
      <c r="J7" s="267" t="s">
        <v>320</v>
      </c>
      <c r="K7" s="267" t="s">
        <v>319</v>
      </c>
      <c r="L7" s="267" t="s">
        <v>320</v>
      </c>
      <c r="M7" s="267" t="s">
        <v>319</v>
      </c>
      <c r="N7" s="267" t="s">
        <v>320</v>
      </c>
      <c r="O7" s="267" t="s">
        <v>319</v>
      </c>
      <c r="P7" s="267" t="s">
        <v>320</v>
      </c>
      <c r="Q7" s="267" t="s">
        <v>319</v>
      </c>
      <c r="R7" s="267" t="s">
        <v>320</v>
      </c>
      <c r="S7" s="267" t="s">
        <v>319</v>
      </c>
      <c r="T7" s="267" t="s">
        <v>320</v>
      </c>
    </row>
    <row r="8" ht="33" customHeight="1" spans="1:20">
      <c r="A8" s="268">
        <v>1</v>
      </c>
      <c r="B8" s="69" t="s">
        <v>321</v>
      </c>
      <c r="C8" s="268">
        <v>3.6</v>
      </c>
      <c r="D8" s="268">
        <v>3.6</v>
      </c>
      <c r="E8" s="268">
        <v>0</v>
      </c>
      <c r="F8" s="268">
        <v>0</v>
      </c>
      <c r="G8" s="268">
        <v>0</v>
      </c>
      <c r="H8" s="268">
        <v>0</v>
      </c>
      <c r="I8" s="272">
        <v>7.1</v>
      </c>
      <c r="J8" s="272">
        <v>7.1</v>
      </c>
      <c r="K8" s="272">
        <v>0</v>
      </c>
      <c r="L8" s="272">
        <v>0</v>
      </c>
      <c r="M8" s="273">
        <v>204.32</v>
      </c>
      <c r="N8" s="273">
        <v>204.32</v>
      </c>
      <c r="O8" s="272">
        <v>1.8</v>
      </c>
      <c r="P8" s="272">
        <v>1.8</v>
      </c>
      <c r="Q8" s="272">
        <v>10</v>
      </c>
      <c r="R8" s="272">
        <v>10</v>
      </c>
      <c r="S8" s="272">
        <v>59.5</v>
      </c>
      <c r="T8" s="272">
        <v>59.5</v>
      </c>
    </row>
    <row r="9" ht="41.25" customHeight="1" spans="1:20">
      <c r="A9" s="268">
        <v>2</v>
      </c>
      <c r="B9" s="269" t="s">
        <v>322</v>
      </c>
      <c r="C9" s="270">
        <f>SUM(C8:C8)</f>
        <v>3.6</v>
      </c>
      <c r="D9" s="270">
        <f t="shared" ref="D9:H9" si="0">SUM(D8:D8)</f>
        <v>3.6</v>
      </c>
      <c r="E9" s="270">
        <f t="shared" si="0"/>
        <v>0</v>
      </c>
      <c r="F9" s="270">
        <f t="shared" si="0"/>
        <v>0</v>
      </c>
      <c r="G9" s="270">
        <f t="shared" si="0"/>
        <v>0</v>
      </c>
      <c r="H9" s="270">
        <f t="shared" si="0"/>
        <v>0</v>
      </c>
      <c r="I9" s="270">
        <v>7.1</v>
      </c>
      <c r="J9" s="270">
        <v>7.1</v>
      </c>
      <c r="K9" s="270">
        <v>0</v>
      </c>
      <c r="L9" s="270">
        <v>0</v>
      </c>
      <c r="M9" s="270">
        <v>204.32</v>
      </c>
      <c r="N9" s="270">
        <v>204.32</v>
      </c>
      <c r="O9" s="274">
        <f>O8</f>
        <v>1.8</v>
      </c>
      <c r="P9" s="274">
        <f t="shared" ref="P9:T9" si="1">P8</f>
        <v>1.8</v>
      </c>
      <c r="Q9" s="276">
        <f t="shared" si="1"/>
        <v>10</v>
      </c>
      <c r="R9" s="276">
        <f t="shared" si="1"/>
        <v>10</v>
      </c>
      <c r="S9" s="274">
        <v>59.5</v>
      </c>
      <c r="T9" s="274">
        <f t="shared" si="1"/>
        <v>59.5</v>
      </c>
    </row>
    <row r="10" spans="15:15">
      <c r="O10" s="275"/>
    </row>
    <row r="12" ht="138.75" customHeight="1" spans="2:20">
      <c r="B12" s="262" t="s">
        <v>323</v>
      </c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</row>
  </sheetData>
  <mergeCells count="18">
    <mergeCell ref="A2:T2"/>
    <mergeCell ref="A3:T3"/>
    <mergeCell ref="F4:G4"/>
    <mergeCell ref="C5:H5"/>
    <mergeCell ref="I5:N5"/>
    <mergeCell ref="O5:T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B12:T12"/>
    <mergeCell ref="A5:A7"/>
    <mergeCell ref="B5:B7"/>
  </mergeCells>
  <pageMargins left="0.708661417322835" right="0.708661417322835" top="0.748031496062992" bottom="0.748031496062992" header="0.31496062992126" footer="0.31496062992126"/>
  <pageSetup paperSize="9" scale="5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"/>
  <sheetViews>
    <sheetView zoomScale="90" zoomScaleNormal="90" workbookViewId="0">
      <selection activeCell="D36" sqref="D36"/>
    </sheetView>
  </sheetViews>
  <sheetFormatPr defaultColWidth="9.14285714285714" defaultRowHeight="15" outlineLevelCol="5"/>
  <cols>
    <col min="1" max="1" width="8.28571428571429" style="1" customWidth="1"/>
    <col min="2" max="2" width="42" style="1" customWidth="1"/>
    <col min="3" max="3" width="24.8571428571429" style="1" customWidth="1"/>
    <col min="4" max="4" width="32.4285714285714" style="1" customWidth="1"/>
    <col min="5" max="6" width="32.5714285714286" style="1" customWidth="1"/>
    <col min="7" max="16384" width="9.14285714285714" style="1"/>
  </cols>
  <sheetData>
    <row r="1" spans="3:6">
      <c r="C1" s="107"/>
      <c r="D1" s="107"/>
      <c r="E1" s="107"/>
      <c r="F1" s="107"/>
    </row>
    <row r="2" spans="3:6">
      <c r="C2" s="107"/>
      <c r="D2" s="107"/>
      <c r="E2" s="107"/>
      <c r="F2" s="107"/>
    </row>
    <row r="3" spans="5:6">
      <c r="E3" s="236"/>
      <c r="F3" s="236"/>
    </row>
    <row r="4" ht="18.75" customHeight="1"/>
    <row r="6" ht="39" customHeight="1" spans="1:6">
      <c r="A6" s="3" t="s">
        <v>324</v>
      </c>
      <c r="B6" s="3"/>
      <c r="C6" s="3"/>
      <c r="D6" s="3"/>
      <c r="E6" s="3"/>
      <c r="F6" s="3"/>
    </row>
    <row r="7" customHeight="1" spans="3:4">
      <c r="C7" s="5"/>
      <c r="D7" s="5"/>
    </row>
    <row r="8" spans="6:6">
      <c r="F8" s="179" t="s">
        <v>325</v>
      </c>
    </row>
    <row r="9" spans="1:6">
      <c r="A9" s="237" t="s">
        <v>120</v>
      </c>
      <c r="B9" s="238"/>
      <c r="C9" s="238" t="s">
        <v>326</v>
      </c>
      <c r="D9" s="238" t="s">
        <v>327</v>
      </c>
      <c r="E9" s="238" t="s">
        <v>328</v>
      </c>
      <c r="F9" s="239" t="s">
        <v>8</v>
      </c>
    </row>
    <row r="10" spans="1:6">
      <c r="A10" s="237"/>
      <c r="B10" s="238"/>
      <c r="C10" s="238"/>
      <c r="D10" s="238"/>
      <c r="E10" s="240"/>
      <c r="F10" s="241"/>
    </row>
    <row r="11" spans="1:6">
      <c r="A11" s="242" t="s">
        <v>141</v>
      </c>
      <c r="B11" s="243" t="s">
        <v>14</v>
      </c>
      <c r="C11" s="243" t="s">
        <v>15</v>
      </c>
      <c r="D11" s="243" t="s">
        <v>16</v>
      </c>
      <c r="E11" s="243" t="s">
        <v>17</v>
      </c>
      <c r="F11" s="243" t="s">
        <v>18</v>
      </c>
    </row>
    <row r="12" spans="1:6">
      <c r="A12" s="244">
        <v>1</v>
      </c>
      <c r="B12" s="245" t="s">
        <v>329</v>
      </c>
      <c r="C12" s="246">
        <v>9</v>
      </c>
      <c r="D12" s="246">
        <v>21</v>
      </c>
      <c r="E12" s="246">
        <v>111</v>
      </c>
      <c r="F12" s="247">
        <f>C12+D12+E12</f>
        <v>141</v>
      </c>
    </row>
    <row r="13" spans="1:6">
      <c r="A13" s="244">
        <v>2</v>
      </c>
      <c r="B13" s="248" t="s">
        <v>330</v>
      </c>
      <c r="C13" s="249">
        <v>295</v>
      </c>
      <c r="D13" s="249">
        <v>357</v>
      </c>
      <c r="E13" s="249">
        <v>3994</v>
      </c>
      <c r="F13" s="247">
        <f t="shared" ref="F13:F24" si="0">C13+D13+E13</f>
        <v>4646</v>
      </c>
    </row>
    <row r="14" ht="15.75" spans="1:6">
      <c r="A14" s="250">
        <v>3</v>
      </c>
      <c r="B14" s="248" t="s">
        <v>331</v>
      </c>
      <c r="C14" s="249">
        <v>4</v>
      </c>
      <c r="D14" s="249">
        <v>3</v>
      </c>
      <c r="E14" s="249">
        <v>19</v>
      </c>
      <c r="F14" s="247">
        <f t="shared" si="0"/>
        <v>26</v>
      </c>
    </row>
    <row r="15" ht="15.75" spans="1:6">
      <c r="A15" s="251" t="s">
        <v>103</v>
      </c>
      <c r="B15" s="252" t="s">
        <v>332</v>
      </c>
      <c r="C15" s="253">
        <f>C16+C17+C18+C19+C20</f>
        <v>39</v>
      </c>
      <c r="D15" s="253">
        <f>D16+D17+D18+D19+D20</f>
        <v>80</v>
      </c>
      <c r="E15" s="253">
        <f>E16+E17+E18+E19+E20</f>
        <v>418</v>
      </c>
      <c r="F15" s="253">
        <f>F16+F17+F18+F19+F20</f>
        <v>537</v>
      </c>
    </row>
    <row r="16" ht="15.75" spans="1:6">
      <c r="A16" s="254" t="s">
        <v>105</v>
      </c>
      <c r="B16" s="255" t="s">
        <v>333</v>
      </c>
      <c r="C16" s="256"/>
      <c r="D16" s="256"/>
      <c r="E16" s="174">
        <v>1</v>
      </c>
      <c r="F16" s="247">
        <f t="shared" si="0"/>
        <v>1</v>
      </c>
    </row>
    <row r="17" ht="15.75" spans="1:6">
      <c r="A17" s="257" t="s">
        <v>107</v>
      </c>
      <c r="B17" s="258" t="s">
        <v>334</v>
      </c>
      <c r="C17" s="259"/>
      <c r="D17" s="259"/>
      <c r="E17" s="92">
        <v>1</v>
      </c>
      <c r="F17" s="247">
        <f t="shared" si="0"/>
        <v>1</v>
      </c>
    </row>
    <row r="18" ht="15.75" spans="1:6">
      <c r="A18" s="257" t="s">
        <v>113</v>
      </c>
      <c r="B18" s="258" t="s">
        <v>335</v>
      </c>
      <c r="C18" s="92"/>
      <c r="D18" s="259"/>
      <c r="E18" s="92">
        <v>2</v>
      </c>
      <c r="F18" s="247">
        <f t="shared" si="0"/>
        <v>2</v>
      </c>
    </row>
    <row r="19" ht="15.75" spans="1:6">
      <c r="A19" s="257" t="s">
        <v>115</v>
      </c>
      <c r="B19" s="258" t="s">
        <v>336</v>
      </c>
      <c r="C19" s="92">
        <v>9</v>
      </c>
      <c r="D19" s="92">
        <v>19</v>
      </c>
      <c r="E19" s="92">
        <v>105</v>
      </c>
      <c r="F19" s="247">
        <f t="shared" si="0"/>
        <v>133</v>
      </c>
    </row>
    <row r="20" ht="15.75" spans="1:6">
      <c r="A20" s="257" t="s">
        <v>337</v>
      </c>
      <c r="B20" s="258" t="s">
        <v>338</v>
      </c>
      <c r="C20" s="253">
        <f>C21+C22+C23+C24</f>
        <v>30</v>
      </c>
      <c r="D20" s="253">
        <f>D21+D22+D23+D24</f>
        <v>61</v>
      </c>
      <c r="E20" s="253">
        <f>E21+E22+E23+E24</f>
        <v>309</v>
      </c>
      <c r="F20" s="247">
        <f t="shared" si="0"/>
        <v>400</v>
      </c>
    </row>
    <row r="21" ht="15.75" spans="1:6">
      <c r="A21" s="257" t="s">
        <v>339</v>
      </c>
      <c r="B21" s="258" t="s">
        <v>340</v>
      </c>
      <c r="C21" s="260">
        <v>9</v>
      </c>
      <c r="D21" s="260">
        <v>18</v>
      </c>
      <c r="E21" s="260">
        <v>100</v>
      </c>
      <c r="F21" s="247">
        <f t="shared" si="0"/>
        <v>127</v>
      </c>
    </row>
    <row r="22" ht="15.75" spans="1:6">
      <c r="A22" s="257" t="s">
        <v>341</v>
      </c>
      <c r="B22" s="258" t="s">
        <v>342</v>
      </c>
      <c r="C22" s="261">
        <v>3</v>
      </c>
      <c r="D22" s="261">
        <v>3</v>
      </c>
      <c r="E22" s="261">
        <v>5</v>
      </c>
      <c r="F22" s="247">
        <f t="shared" si="0"/>
        <v>11</v>
      </c>
    </row>
    <row r="23" ht="15.75" spans="1:6">
      <c r="A23" s="257" t="s">
        <v>343</v>
      </c>
      <c r="B23" s="258" t="s">
        <v>344</v>
      </c>
      <c r="C23" s="261">
        <v>9</v>
      </c>
      <c r="D23" s="261">
        <v>19</v>
      </c>
      <c r="E23" s="261">
        <v>100</v>
      </c>
      <c r="F23" s="247">
        <f t="shared" si="0"/>
        <v>128</v>
      </c>
    </row>
    <row r="24" ht="15.75" spans="1:6">
      <c r="A24" s="257" t="s">
        <v>345</v>
      </c>
      <c r="B24" s="258" t="s">
        <v>346</v>
      </c>
      <c r="C24" s="261">
        <v>9</v>
      </c>
      <c r="D24" s="261">
        <v>21</v>
      </c>
      <c r="E24" s="261">
        <v>104</v>
      </c>
      <c r="F24" s="247">
        <f t="shared" si="0"/>
        <v>134</v>
      </c>
    </row>
    <row r="25" ht="18.75" customHeight="1"/>
    <row r="27" ht="18.75" customHeight="1" spans="2:6">
      <c r="B27"/>
      <c r="C27"/>
      <c r="D27"/>
      <c r="E27"/>
      <c r="F27"/>
    </row>
    <row r="28" customHeight="1" spans="1:6">
      <c r="A28" s="262" t="s">
        <v>347</v>
      </c>
      <c r="B28" s="262"/>
      <c r="C28" s="262"/>
      <c r="D28" s="262"/>
      <c r="E28" s="262"/>
      <c r="F28" s="262"/>
    </row>
    <row r="30" customHeight="1"/>
    <row r="46" ht="18.75" customHeight="1"/>
    <row r="48" ht="18.75" customHeight="1"/>
    <row r="49" customHeight="1"/>
    <row r="51" customHeight="1"/>
    <row r="67" ht="18.75" customHeight="1"/>
    <row r="69" ht="18.75" customHeight="1"/>
    <row r="70" customHeight="1"/>
    <row r="72" customHeight="1"/>
    <row r="90" ht="18.75" customHeight="1"/>
    <row r="93" customHeight="1"/>
    <row r="111" ht="18.75" customHeight="1"/>
    <row r="114" customHeight="1"/>
    <row r="132" ht="18.75" customHeight="1"/>
    <row r="135" customHeight="1"/>
    <row r="153" ht="18.75" customHeight="1"/>
    <row r="156" customHeight="1"/>
    <row r="174" ht="18.75" customHeight="1"/>
    <row r="177" customHeight="1"/>
  </sheetData>
  <mergeCells count="10">
    <mergeCell ref="C1:E1"/>
    <mergeCell ref="C2:E2"/>
    <mergeCell ref="A6:F6"/>
    <mergeCell ref="A28:F28"/>
    <mergeCell ref="A9:A10"/>
    <mergeCell ref="B9:B10"/>
    <mergeCell ref="C9:C10"/>
    <mergeCell ref="D9:D10"/>
    <mergeCell ref="E9:E10"/>
    <mergeCell ref="F9:F10"/>
  </mergeCells>
  <hyperlinks>
    <hyperlink ref="E21" r:id="rId1" display="100"/>
    <hyperlink ref="D21" r:id="rId2" display="18"/>
  </hyperlinks>
  <pageMargins left="0.708661417322835" right="0.708661417322835" top="0.748031496062992" bottom="0.748031496062992" header="0.31496062992126" footer="0.31496062992126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2"/>
  <sheetViews>
    <sheetView zoomScale="55" zoomScaleNormal="55" topLeftCell="B1" workbookViewId="0">
      <selection activeCell="M45" sqref="M45"/>
    </sheetView>
  </sheetViews>
  <sheetFormatPr defaultColWidth="9" defaultRowHeight="15"/>
  <cols>
    <col min="1" max="1" width="7" customWidth="1"/>
    <col min="2" max="2" width="33.1428571428571" customWidth="1"/>
    <col min="3" max="3" width="19.1428571428571" customWidth="1"/>
    <col min="4" max="4" width="13.5714285714286" customWidth="1"/>
    <col min="5" max="5" width="15.7142857142857" customWidth="1"/>
    <col min="6" max="6" width="12.4285714285714" customWidth="1"/>
    <col min="7" max="7" width="19.2857142857143" customWidth="1"/>
    <col min="8" max="8" width="16.2857142857143" customWidth="1"/>
    <col min="10" max="10" width="10.8571428571429" customWidth="1"/>
    <col min="11" max="15" width="10.2857142857143" customWidth="1"/>
    <col min="16" max="16" width="13.7142857142857" customWidth="1"/>
    <col min="17" max="17" width="10.2857142857143" customWidth="1"/>
    <col min="18" max="18" width="13" customWidth="1"/>
    <col min="19" max="19" width="15" customWidth="1"/>
    <col min="20" max="20" width="13.2857142857143" customWidth="1"/>
    <col min="21" max="21" width="13.8571428571429" customWidth="1"/>
    <col min="22" max="22" width="12.2857142857143" customWidth="1"/>
    <col min="23" max="23" width="13.2857142857143" customWidth="1"/>
    <col min="24" max="24" width="13.1428571428571" customWidth="1"/>
  </cols>
  <sheetData>
    <row r="1" spans="1:26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07"/>
      <c r="W1" s="107"/>
      <c r="X1" s="107"/>
      <c r="Y1" s="181"/>
      <c r="Z1" s="181"/>
    </row>
    <row r="2" spans="1:26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07"/>
      <c r="W2" s="107"/>
      <c r="X2" s="107"/>
      <c r="Y2" s="181"/>
      <c r="Z2" s="181"/>
    </row>
    <row r="3" ht="15.75" spans="1:26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217"/>
      <c r="X3" s="217"/>
      <c r="Y3" s="181"/>
      <c r="Z3" s="181"/>
    </row>
    <row r="4" spans="1:26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</row>
    <row r="5" ht="22.5" customHeight="1"/>
    <row r="7" ht="60" customHeight="1" spans="1:26">
      <c r="A7" s="182"/>
      <c r="B7" s="183" t="s">
        <v>348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</row>
    <row r="8" ht="18.75" customHeight="1" spans="1:26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218"/>
      <c r="U8" s="182"/>
      <c r="V8" s="182"/>
      <c r="W8" s="182"/>
      <c r="X8" s="182"/>
      <c r="Y8" s="182"/>
      <c r="Z8" s="182"/>
    </row>
    <row r="9" ht="18.75" customHeight="1" spans="1:26">
      <c r="A9" s="182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219" t="s">
        <v>349</v>
      </c>
      <c r="Y9" s="219"/>
      <c r="Z9" s="219"/>
    </row>
    <row r="10" ht="18.75" customHeight="1" spans="1:26">
      <c r="A10" s="184" t="s">
        <v>120</v>
      </c>
      <c r="B10" s="184" t="s">
        <v>350</v>
      </c>
      <c r="C10" s="184" t="s">
        <v>351</v>
      </c>
      <c r="D10" s="184" t="s">
        <v>352</v>
      </c>
      <c r="E10" s="184" t="s">
        <v>353</v>
      </c>
      <c r="F10" s="185" t="s">
        <v>29</v>
      </c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</row>
    <row r="11" ht="51.75" customHeight="1" spans="1:26">
      <c r="A11" s="184"/>
      <c r="B11" s="184"/>
      <c r="C11" s="184"/>
      <c r="D11" s="184"/>
      <c r="E11" s="184"/>
      <c r="F11" s="184" t="s">
        <v>354</v>
      </c>
      <c r="G11" s="184"/>
      <c r="H11" s="184"/>
      <c r="I11" s="184" t="s">
        <v>355</v>
      </c>
      <c r="J11" s="184"/>
      <c r="K11" s="184"/>
      <c r="L11" s="184"/>
      <c r="M11" s="184"/>
      <c r="N11" s="184"/>
      <c r="O11" s="184"/>
      <c r="P11" s="184"/>
      <c r="Q11" s="184" t="s">
        <v>356</v>
      </c>
      <c r="R11" s="184"/>
      <c r="S11" s="184"/>
      <c r="T11" s="184"/>
      <c r="U11" s="184"/>
      <c r="V11" s="184"/>
      <c r="W11" s="220" t="s">
        <v>357</v>
      </c>
      <c r="X11" s="220"/>
      <c r="Y11" s="220"/>
      <c r="Z11" s="220"/>
    </row>
    <row r="12" ht="54" customHeight="1" spans="1:26">
      <c r="A12" s="184"/>
      <c r="B12" s="184"/>
      <c r="C12" s="184"/>
      <c r="D12" s="184"/>
      <c r="E12" s="184"/>
      <c r="F12" s="186" t="s">
        <v>124</v>
      </c>
      <c r="G12" s="186" t="s">
        <v>125</v>
      </c>
      <c r="H12" s="184" t="s">
        <v>8</v>
      </c>
      <c r="I12" s="184" t="s">
        <v>358</v>
      </c>
      <c r="J12" s="184"/>
      <c r="K12" s="184" t="s">
        <v>359</v>
      </c>
      <c r="L12" s="184"/>
      <c r="M12" s="184" t="s">
        <v>360</v>
      </c>
      <c r="N12" s="184"/>
      <c r="O12" s="184"/>
      <c r="P12" s="184" t="s">
        <v>8</v>
      </c>
      <c r="Q12" s="186" t="s">
        <v>361</v>
      </c>
      <c r="R12" s="186" t="s">
        <v>362</v>
      </c>
      <c r="S12" s="186" t="s">
        <v>363</v>
      </c>
      <c r="T12" s="186" t="s">
        <v>364</v>
      </c>
      <c r="U12" s="184" t="s">
        <v>365</v>
      </c>
      <c r="V12" s="221" t="s">
        <v>29</v>
      </c>
      <c r="W12" s="222" t="s">
        <v>366</v>
      </c>
      <c r="X12" s="223" t="s">
        <v>367</v>
      </c>
      <c r="Y12" s="222" t="s">
        <v>368</v>
      </c>
      <c r="Z12" s="232" t="s">
        <v>8</v>
      </c>
    </row>
    <row r="13" ht="50.3" spans="1:26">
      <c r="A13" s="184"/>
      <c r="B13" s="184"/>
      <c r="C13" s="184"/>
      <c r="D13" s="184"/>
      <c r="E13" s="184"/>
      <c r="F13" s="186"/>
      <c r="G13" s="186"/>
      <c r="H13" s="184"/>
      <c r="I13" s="186" t="s">
        <v>369</v>
      </c>
      <c r="J13" s="186" t="s">
        <v>370</v>
      </c>
      <c r="K13" s="186" t="s">
        <v>369</v>
      </c>
      <c r="L13" s="186" t="s">
        <v>370</v>
      </c>
      <c r="M13" s="186" t="s">
        <v>369</v>
      </c>
      <c r="N13" s="186" t="s">
        <v>370</v>
      </c>
      <c r="O13" s="186" t="s">
        <v>371</v>
      </c>
      <c r="P13" s="184"/>
      <c r="Q13" s="186"/>
      <c r="R13" s="186"/>
      <c r="S13" s="186"/>
      <c r="T13" s="186"/>
      <c r="U13" s="184"/>
      <c r="V13" s="184" t="s">
        <v>372</v>
      </c>
      <c r="W13" s="222"/>
      <c r="X13" s="223"/>
      <c r="Y13" s="222"/>
      <c r="Z13" s="233"/>
    </row>
    <row r="14" ht="18.75" spans="1:26">
      <c r="A14" s="187" t="s">
        <v>141</v>
      </c>
      <c r="B14" s="187" t="s">
        <v>14</v>
      </c>
      <c r="C14" s="187" t="s">
        <v>15</v>
      </c>
      <c r="D14" s="187" t="s">
        <v>16</v>
      </c>
      <c r="E14" s="187" t="s">
        <v>17</v>
      </c>
      <c r="F14" s="187" t="s">
        <v>18</v>
      </c>
      <c r="G14" s="187" t="s">
        <v>19</v>
      </c>
      <c r="H14" s="187" t="s">
        <v>20</v>
      </c>
      <c r="I14" s="187" t="s">
        <v>21</v>
      </c>
      <c r="J14" s="187" t="s">
        <v>22</v>
      </c>
      <c r="K14" s="187" t="s">
        <v>23</v>
      </c>
      <c r="L14" s="187" t="s">
        <v>24</v>
      </c>
      <c r="M14" s="187" t="s">
        <v>25</v>
      </c>
      <c r="N14" s="187" t="s">
        <v>26</v>
      </c>
      <c r="O14" s="187" t="s">
        <v>27</v>
      </c>
      <c r="P14" s="187" t="s">
        <v>142</v>
      </c>
      <c r="Q14" s="187" t="s">
        <v>143</v>
      </c>
      <c r="R14" s="187" t="s">
        <v>144</v>
      </c>
      <c r="S14" s="187" t="s">
        <v>145</v>
      </c>
      <c r="T14" s="187" t="s">
        <v>146</v>
      </c>
      <c r="U14" s="224" t="s">
        <v>147</v>
      </c>
      <c r="V14" s="224" t="s">
        <v>148</v>
      </c>
      <c r="W14" s="224" t="s">
        <v>149</v>
      </c>
      <c r="X14" s="224" t="s">
        <v>373</v>
      </c>
      <c r="Y14" s="224" t="s">
        <v>374</v>
      </c>
      <c r="Z14" s="224" t="s">
        <v>375</v>
      </c>
    </row>
    <row r="15" ht="18.75" spans="1:26">
      <c r="A15" s="188">
        <v>1</v>
      </c>
      <c r="B15" s="189" t="s">
        <v>376</v>
      </c>
      <c r="C15" s="190">
        <f>+C17+C18+C19+C20+C21</f>
        <v>2.5</v>
      </c>
      <c r="D15" s="190">
        <f t="shared" ref="D15:Z15" si="0">+D17+D18+D19+D20+D21</f>
        <v>3</v>
      </c>
      <c r="E15" s="190">
        <f t="shared" si="0"/>
        <v>0</v>
      </c>
      <c r="F15" s="190">
        <f t="shared" si="0"/>
        <v>2</v>
      </c>
      <c r="G15" s="190">
        <f t="shared" si="0"/>
        <v>0.5</v>
      </c>
      <c r="H15" s="190">
        <f t="shared" si="0"/>
        <v>2.5</v>
      </c>
      <c r="I15" s="190">
        <f t="shared" si="0"/>
        <v>0</v>
      </c>
      <c r="J15" s="190">
        <f t="shared" si="0"/>
        <v>0</v>
      </c>
      <c r="K15" s="190">
        <f t="shared" si="0"/>
        <v>0</v>
      </c>
      <c r="L15" s="190">
        <f t="shared" si="0"/>
        <v>0</v>
      </c>
      <c r="M15" s="190">
        <f t="shared" si="0"/>
        <v>2</v>
      </c>
      <c r="N15" s="190">
        <f t="shared" si="0"/>
        <v>0.5</v>
      </c>
      <c r="O15" s="190">
        <f t="shared" si="0"/>
        <v>0</v>
      </c>
      <c r="P15" s="190">
        <f t="shared" si="0"/>
        <v>2.5</v>
      </c>
      <c r="Q15" s="190">
        <f t="shared" si="0"/>
        <v>0.5</v>
      </c>
      <c r="R15" s="190">
        <f t="shared" si="0"/>
        <v>1</v>
      </c>
      <c r="S15" s="190">
        <f t="shared" si="0"/>
        <v>0</v>
      </c>
      <c r="T15" s="190">
        <f t="shared" si="0"/>
        <v>1</v>
      </c>
      <c r="U15" s="190">
        <f t="shared" si="0"/>
        <v>2.5</v>
      </c>
      <c r="V15" s="190">
        <f t="shared" si="0"/>
        <v>1</v>
      </c>
      <c r="W15" s="190">
        <f t="shared" si="0"/>
        <v>0</v>
      </c>
      <c r="X15" s="190">
        <f t="shared" si="0"/>
        <v>0</v>
      </c>
      <c r="Y15" s="190">
        <f t="shared" si="0"/>
        <v>0</v>
      </c>
      <c r="Z15" s="190">
        <f t="shared" si="0"/>
        <v>0</v>
      </c>
    </row>
    <row r="16" ht="18.75" spans="1:26">
      <c r="A16" s="191"/>
      <c r="B16" s="192" t="s">
        <v>29</v>
      </c>
      <c r="C16" s="192"/>
      <c r="D16" s="192"/>
      <c r="E16" s="193"/>
      <c r="F16" s="193"/>
      <c r="G16" s="193"/>
      <c r="H16" s="194"/>
      <c r="I16" s="193"/>
      <c r="J16" s="193"/>
      <c r="K16" s="193"/>
      <c r="L16" s="193"/>
      <c r="M16" s="193"/>
      <c r="N16" s="193"/>
      <c r="O16" s="193"/>
      <c r="P16" s="214"/>
      <c r="Q16" s="193"/>
      <c r="R16" s="193"/>
      <c r="S16" s="193"/>
      <c r="T16" s="193"/>
      <c r="U16" s="193"/>
      <c r="V16" s="214"/>
      <c r="W16" s="225"/>
      <c r="X16" s="225"/>
      <c r="Y16" s="225"/>
      <c r="Z16" s="234"/>
    </row>
    <row r="17" ht="18.75" spans="1:26">
      <c r="A17" s="195" t="s">
        <v>377</v>
      </c>
      <c r="B17" s="196" t="s">
        <v>378</v>
      </c>
      <c r="C17" s="195">
        <v>1</v>
      </c>
      <c r="D17" s="195">
        <v>1</v>
      </c>
      <c r="E17" s="197"/>
      <c r="F17" s="195">
        <v>1</v>
      </c>
      <c r="G17" s="195"/>
      <c r="H17" s="198">
        <v>1</v>
      </c>
      <c r="I17" s="195"/>
      <c r="J17" s="195"/>
      <c r="K17" s="195"/>
      <c r="L17" s="195"/>
      <c r="M17" s="195">
        <v>1</v>
      </c>
      <c r="N17" s="195"/>
      <c r="O17" s="195"/>
      <c r="P17" s="198">
        <v>1</v>
      </c>
      <c r="Q17" s="195"/>
      <c r="R17" s="195">
        <v>1</v>
      </c>
      <c r="S17" s="195"/>
      <c r="T17" s="195"/>
      <c r="U17" s="198">
        <v>1</v>
      </c>
      <c r="V17" s="191"/>
      <c r="W17" s="226"/>
      <c r="X17" s="227"/>
      <c r="Y17" s="228"/>
      <c r="Z17" s="235"/>
    </row>
    <row r="18" ht="18.75" spans="1:26">
      <c r="A18" s="195" t="s">
        <v>379</v>
      </c>
      <c r="B18" s="196" t="s">
        <v>380</v>
      </c>
      <c r="C18" s="195"/>
      <c r="D18" s="195"/>
      <c r="E18" s="197"/>
      <c r="F18" s="195"/>
      <c r="G18" s="195"/>
      <c r="H18" s="198"/>
      <c r="I18" s="195"/>
      <c r="J18" s="195"/>
      <c r="K18" s="195"/>
      <c r="L18" s="195"/>
      <c r="M18" s="195"/>
      <c r="N18" s="195"/>
      <c r="O18" s="195"/>
      <c r="P18" s="198"/>
      <c r="Q18" s="195"/>
      <c r="R18" s="195"/>
      <c r="S18" s="195"/>
      <c r="T18" s="195"/>
      <c r="U18" s="198"/>
      <c r="V18" s="191"/>
      <c r="W18" s="226"/>
      <c r="X18" s="228"/>
      <c r="Y18" s="228"/>
      <c r="Z18" s="235"/>
    </row>
    <row r="19" ht="18.75" spans="1:26">
      <c r="A19" s="195" t="s">
        <v>381</v>
      </c>
      <c r="B19" s="196" t="s">
        <v>382</v>
      </c>
      <c r="C19" s="195">
        <v>1</v>
      </c>
      <c r="D19" s="195">
        <v>1</v>
      </c>
      <c r="E19" s="197"/>
      <c r="F19" s="195">
        <v>1</v>
      </c>
      <c r="G19" s="195"/>
      <c r="H19" s="198">
        <v>1</v>
      </c>
      <c r="I19" s="195"/>
      <c r="J19" s="195"/>
      <c r="K19" s="195"/>
      <c r="L19" s="195"/>
      <c r="M19" s="195">
        <v>1</v>
      </c>
      <c r="N19" s="195"/>
      <c r="O19" s="195"/>
      <c r="P19" s="198">
        <v>1</v>
      </c>
      <c r="Q19" s="195"/>
      <c r="R19" s="195"/>
      <c r="S19" s="195"/>
      <c r="T19" s="195">
        <v>1</v>
      </c>
      <c r="U19" s="198">
        <v>1</v>
      </c>
      <c r="V19" s="191">
        <v>1</v>
      </c>
      <c r="W19" s="226"/>
      <c r="X19" s="228"/>
      <c r="Y19" s="228"/>
      <c r="Z19" s="235"/>
    </row>
    <row r="20" ht="18.75" spans="1:26">
      <c r="A20" s="195" t="s">
        <v>383</v>
      </c>
      <c r="B20" s="196" t="s">
        <v>384</v>
      </c>
      <c r="C20" s="195"/>
      <c r="D20" s="195"/>
      <c r="E20" s="197"/>
      <c r="F20" s="195"/>
      <c r="G20" s="195"/>
      <c r="H20" s="198"/>
      <c r="I20" s="195"/>
      <c r="J20" s="195"/>
      <c r="K20" s="195"/>
      <c r="L20" s="195"/>
      <c r="M20" s="195"/>
      <c r="N20" s="195"/>
      <c r="O20" s="195"/>
      <c r="P20" s="198"/>
      <c r="Q20" s="195"/>
      <c r="R20" s="195"/>
      <c r="S20" s="195"/>
      <c r="T20" s="195"/>
      <c r="U20" s="198"/>
      <c r="V20" s="191"/>
      <c r="W20" s="228"/>
      <c r="X20" s="228"/>
      <c r="Y20" s="228"/>
      <c r="Z20" s="235"/>
    </row>
    <row r="21" ht="18.75" spans="1:26">
      <c r="A21" s="195" t="s">
        <v>385</v>
      </c>
      <c r="B21" s="196" t="s">
        <v>386</v>
      </c>
      <c r="C21" s="195">
        <v>0.5</v>
      </c>
      <c r="D21" s="195">
        <v>1</v>
      </c>
      <c r="E21" s="197"/>
      <c r="F21" s="195"/>
      <c r="G21" s="195">
        <v>0.5</v>
      </c>
      <c r="H21" s="198">
        <v>0.5</v>
      </c>
      <c r="I21" s="195"/>
      <c r="J21" s="195"/>
      <c r="K21" s="195"/>
      <c r="L21" s="195"/>
      <c r="M21" s="195"/>
      <c r="N21" s="195">
        <v>0.5</v>
      </c>
      <c r="O21" s="195"/>
      <c r="P21" s="198">
        <v>0.5</v>
      </c>
      <c r="Q21" s="195">
        <v>0.5</v>
      </c>
      <c r="R21" s="195"/>
      <c r="S21" s="195"/>
      <c r="T21" s="195"/>
      <c r="U21" s="198">
        <v>0.5</v>
      </c>
      <c r="V21" s="191"/>
      <c r="W21" s="226"/>
      <c r="X21" s="228"/>
      <c r="Y21" s="228"/>
      <c r="Z21" s="235"/>
    </row>
    <row r="22" ht="37.5" spans="1:26">
      <c r="A22" s="199">
        <v>2</v>
      </c>
      <c r="B22" s="189" t="s">
        <v>387</v>
      </c>
      <c r="C22" s="190">
        <f>+C24+C25+C26+C27+C28</f>
        <v>12</v>
      </c>
      <c r="D22" s="190">
        <f t="shared" ref="D22:Z22" si="1">+D24+D25+D26+D27+D28</f>
        <v>12</v>
      </c>
      <c r="E22" s="190">
        <f t="shared" si="1"/>
        <v>0</v>
      </c>
      <c r="F22" s="190">
        <f t="shared" si="1"/>
        <v>3</v>
      </c>
      <c r="G22" s="190">
        <f t="shared" si="1"/>
        <v>9</v>
      </c>
      <c r="H22" s="190">
        <f t="shared" si="1"/>
        <v>12</v>
      </c>
      <c r="I22" s="190">
        <f t="shared" si="1"/>
        <v>1</v>
      </c>
      <c r="J22" s="190">
        <f t="shared" si="1"/>
        <v>3</v>
      </c>
      <c r="K22" s="190">
        <f t="shared" si="1"/>
        <v>1</v>
      </c>
      <c r="L22" s="190">
        <f t="shared" si="1"/>
        <v>0</v>
      </c>
      <c r="M22" s="190">
        <f t="shared" si="1"/>
        <v>1</v>
      </c>
      <c r="N22" s="190">
        <f t="shared" si="1"/>
        <v>6</v>
      </c>
      <c r="O22" s="190">
        <f t="shared" si="1"/>
        <v>0</v>
      </c>
      <c r="P22" s="190">
        <f t="shared" si="1"/>
        <v>12</v>
      </c>
      <c r="Q22" s="190">
        <f t="shared" si="1"/>
        <v>6</v>
      </c>
      <c r="R22" s="190">
        <f t="shared" si="1"/>
        <v>5</v>
      </c>
      <c r="S22" s="190">
        <f t="shared" si="1"/>
        <v>0</v>
      </c>
      <c r="T22" s="190">
        <f t="shared" si="1"/>
        <v>0</v>
      </c>
      <c r="U22" s="190">
        <f t="shared" si="1"/>
        <v>12</v>
      </c>
      <c r="V22" s="190">
        <f t="shared" si="1"/>
        <v>0</v>
      </c>
      <c r="W22" s="190">
        <f t="shared" si="1"/>
        <v>0</v>
      </c>
      <c r="X22" s="190">
        <f t="shared" si="1"/>
        <v>0</v>
      </c>
      <c r="Y22" s="190">
        <f t="shared" si="1"/>
        <v>0</v>
      </c>
      <c r="Z22" s="190">
        <f t="shared" si="1"/>
        <v>0</v>
      </c>
    </row>
    <row r="23" ht="18.75" spans="1:26">
      <c r="A23" s="191"/>
      <c r="B23" s="200" t="s">
        <v>29</v>
      </c>
      <c r="C23" s="201"/>
      <c r="D23" s="201"/>
      <c r="E23" s="192"/>
      <c r="F23" s="191"/>
      <c r="G23" s="191"/>
      <c r="H23" s="191"/>
      <c r="I23" s="201"/>
      <c r="J23" s="201"/>
      <c r="K23" s="201"/>
      <c r="L23" s="201"/>
      <c r="M23" s="201"/>
      <c r="N23" s="201"/>
      <c r="O23" s="201"/>
      <c r="P23" s="191"/>
      <c r="Q23" s="191"/>
      <c r="R23" s="191"/>
      <c r="S23" s="191"/>
      <c r="T23" s="191"/>
      <c r="U23" s="191"/>
      <c r="V23" s="191"/>
      <c r="W23" s="229"/>
      <c r="X23" s="229"/>
      <c r="Y23" s="229"/>
      <c r="Z23" s="191"/>
    </row>
    <row r="24" ht="18.75" spans="1:26">
      <c r="A24" s="195" t="s">
        <v>388</v>
      </c>
      <c r="B24" s="196" t="s">
        <v>389</v>
      </c>
      <c r="C24" s="195">
        <v>4</v>
      </c>
      <c r="D24" s="195">
        <v>4</v>
      </c>
      <c r="E24" s="202"/>
      <c r="F24" s="195">
        <v>2</v>
      </c>
      <c r="G24" s="195">
        <v>2</v>
      </c>
      <c r="H24" s="191">
        <v>4</v>
      </c>
      <c r="I24" s="195"/>
      <c r="J24" s="195">
        <v>1</v>
      </c>
      <c r="K24" s="195">
        <v>1</v>
      </c>
      <c r="L24" s="195"/>
      <c r="M24" s="195">
        <v>1</v>
      </c>
      <c r="N24" s="195">
        <v>1</v>
      </c>
      <c r="O24" s="195"/>
      <c r="P24" s="198">
        <f>O24+N24+M24+L24+K24+J24+I24</f>
        <v>4</v>
      </c>
      <c r="Q24" s="195">
        <v>1</v>
      </c>
      <c r="R24" s="195">
        <v>3</v>
      </c>
      <c r="S24" s="195"/>
      <c r="T24" s="195"/>
      <c r="U24" s="230">
        <f>T24+S24+R24+Q24</f>
        <v>4</v>
      </c>
      <c r="V24" s="191"/>
      <c r="W24" s="227"/>
      <c r="X24" s="228"/>
      <c r="Y24" s="228"/>
      <c r="Z24" s="235"/>
    </row>
    <row r="25" ht="18.75" spans="1:26">
      <c r="A25" s="195" t="s">
        <v>390</v>
      </c>
      <c r="B25" s="196" t="s">
        <v>391</v>
      </c>
      <c r="C25" s="195"/>
      <c r="D25" s="195"/>
      <c r="E25" s="202"/>
      <c r="F25" s="195"/>
      <c r="G25" s="195"/>
      <c r="H25" s="191"/>
      <c r="I25" s="195"/>
      <c r="J25" s="195"/>
      <c r="K25" s="195"/>
      <c r="L25" s="195"/>
      <c r="M25" s="195"/>
      <c r="N25" s="195"/>
      <c r="O25" s="195"/>
      <c r="P25" s="198"/>
      <c r="Q25" s="195"/>
      <c r="R25" s="195"/>
      <c r="S25" s="195"/>
      <c r="T25" s="195"/>
      <c r="U25" s="230"/>
      <c r="V25" s="191"/>
      <c r="W25" s="228"/>
      <c r="X25" s="228"/>
      <c r="Y25" s="228"/>
      <c r="Z25" s="235">
        <f t="shared" ref="Z25:Z28" si="2">W25+X25+Y25</f>
        <v>0</v>
      </c>
    </row>
    <row r="26" ht="18.75" spans="1:26">
      <c r="A26" s="195" t="s">
        <v>392</v>
      </c>
      <c r="B26" s="196" t="s">
        <v>393</v>
      </c>
      <c r="C26" s="195"/>
      <c r="D26" s="195"/>
      <c r="E26" s="202"/>
      <c r="F26" s="195"/>
      <c r="G26" s="195"/>
      <c r="H26" s="191"/>
      <c r="I26" s="195"/>
      <c r="J26" s="195"/>
      <c r="K26" s="195"/>
      <c r="L26" s="195"/>
      <c r="M26" s="195"/>
      <c r="N26" s="195"/>
      <c r="O26" s="195"/>
      <c r="P26" s="198"/>
      <c r="Q26" s="195"/>
      <c r="R26" s="195"/>
      <c r="S26" s="195"/>
      <c r="T26" s="195"/>
      <c r="U26" s="230"/>
      <c r="V26" s="191"/>
      <c r="W26" s="228"/>
      <c r="X26" s="228"/>
      <c r="Y26" s="228"/>
      <c r="Z26" s="235">
        <f t="shared" si="2"/>
        <v>0</v>
      </c>
    </row>
    <row r="27" ht="18.75" spans="1:26">
      <c r="A27" s="195" t="s">
        <v>394</v>
      </c>
      <c r="B27" s="203" t="s">
        <v>395</v>
      </c>
      <c r="C27" s="204"/>
      <c r="D27" s="204"/>
      <c r="E27" s="205"/>
      <c r="F27" s="195"/>
      <c r="G27" s="195"/>
      <c r="H27" s="191"/>
      <c r="I27" s="195"/>
      <c r="J27" s="195"/>
      <c r="K27" s="195"/>
      <c r="L27" s="195"/>
      <c r="M27" s="195"/>
      <c r="N27" s="195"/>
      <c r="O27" s="195"/>
      <c r="P27" s="198"/>
      <c r="Q27" s="195"/>
      <c r="R27" s="195"/>
      <c r="S27" s="195"/>
      <c r="T27" s="195"/>
      <c r="U27" s="230"/>
      <c r="V27" s="191"/>
      <c r="W27" s="228"/>
      <c r="X27" s="228"/>
      <c r="Y27" s="228"/>
      <c r="Z27" s="235">
        <f t="shared" si="2"/>
        <v>0</v>
      </c>
    </row>
    <row r="28" ht="18.75" spans="1:26">
      <c r="A28" s="195" t="s">
        <v>396</v>
      </c>
      <c r="B28" s="203" t="s">
        <v>397</v>
      </c>
      <c r="C28" s="204">
        <v>8</v>
      </c>
      <c r="D28" s="204">
        <v>8</v>
      </c>
      <c r="E28" s="205"/>
      <c r="F28" s="195">
        <v>1</v>
      </c>
      <c r="G28" s="195">
        <v>7</v>
      </c>
      <c r="H28" s="191">
        <v>8</v>
      </c>
      <c r="I28" s="195">
        <v>1</v>
      </c>
      <c r="J28" s="195">
        <v>2</v>
      </c>
      <c r="K28" s="195"/>
      <c r="L28" s="195"/>
      <c r="M28" s="195"/>
      <c r="N28" s="195">
        <v>5</v>
      </c>
      <c r="O28" s="195"/>
      <c r="P28" s="198">
        <f>O28+N28+M28+L28+K28+J28+I28</f>
        <v>8</v>
      </c>
      <c r="Q28" s="195">
        <v>5</v>
      </c>
      <c r="R28" s="195">
        <v>2</v>
      </c>
      <c r="S28" s="195"/>
      <c r="T28" s="195"/>
      <c r="U28" s="230">
        <v>8</v>
      </c>
      <c r="V28" s="191"/>
      <c r="W28" s="226"/>
      <c r="X28" s="226"/>
      <c r="Y28" s="228"/>
      <c r="Z28" s="235">
        <f t="shared" si="2"/>
        <v>0</v>
      </c>
    </row>
    <row r="29" ht="56.25" spans="1:26">
      <c r="A29" s="206">
        <v>3</v>
      </c>
      <c r="B29" s="207" t="s">
        <v>398</v>
      </c>
      <c r="C29" s="208">
        <v>1</v>
      </c>
      <c r="D29" s="208">
        <v>1</v>
      </c>
      <c r="E29" s="209"/>
      <c r="F29" s="206">
        <v>1</v>
      </c>
      <c r="G29" s="206">
        <v>0</v>
      </c>
      <c r="H29" s="199">
        <v>1</v>
      </c>
      <c r="I29" s="215"/>
      <c r="J29" s="215"/>
      <c r="K29" s="215"/>
      <c r="L29" s="215">
        <v>1</v>
      </c>
      <c r="M29" s="215"/>
      <c r="N29" s="215">
        <v>1</v>
      </c>
      <c r="O29" s="215"/>
      <c r="P29" s="216">
        <v>1</v>
      </c>
      <c r="Q29" s="215"/>
      <c r="R29" s="215">
        <v>1</v>
      </c>
      <c r="S29" s="215"/>
      <c r="T29" s="215"/>
      <c r="U29" s="231">
        <v>1</v>
      </c>
      <c r="V29" s="199"/>
      <c r="W29" s="215"/>
      <c r="X29" s="215"/>
      <c r="Y29" s="215"/>
      <c r="Z29" s="188"/>
    </row>
    <row r="30" customHeight="1" spans="1:26">
      <c r="A30" s="191"/>
      <c r="B30" s="210" t="s">
        <v>322</v>
      </c>
      <c r="C30" s="198">
        <v>15.5</v>
      </c>
      <c r="D30" s="198">
        <f t="shared" ref="D30:Z30" si="3">D15+D22+D29</f>
        <v>16</v>
      </c>
      <c r="E30" s="198">
        <f t="shared" si="3"/>
        <v>0</v>
      </c>
      <c r="F30" s="198">
        <f t="shared" si="3"/>
        <v>6</v>
      </c>
      <c r="G30" s="198">
        <f t="shared" si="3"/>
        <v>9.5</v>
      </c>
      <c r="H30" s="198">
        <f t="shared" si="3"/>
        <v>15.5</v>
      </c>
      <c r="I30" s="198">
        <f t="shared" si="3"/>
        <v>1</v>
      </c>
      <c r="J30" s="198">
        <f t="shared" si="3"/>
        <v>3</v>
      </c>
      <c r="K30" s="198">
        <f t="shared" si="3"/>
        <v>1</v>
      </c>
      <c r="L30" s="198">
        <f t="shared" si="3"/>
        <v>1</v>
      </c>
      <c r="M30" s="198">
        <f t="shared" si="3"/>
        <v>3</v>
      </c>
      <c r="N30" s="198">
        <f t="shared" si="3"/>
        <v>7.5</v>
      </c>
      <c r="O30" s="198">
        <f t="shared" si="3"/>
        <v>0</v>
      </c>
      <c r="P30" s="198">
        <f t="shared" si="3"/>
        <v>15.5</v>
      </c>
      <c r="Q30" s="198">
        <f t="shared" si="3"/>
        <v>6.5</v>
      </c>
      <c r="R30" s="198">
        <f t="shared" si="3"/>
        <v>7</v>
      </c>
      <c r="S30" s="198">
        <f t="shared" si="3"/>
        <v>0</v>
      </c>
      <c r="T30" s="198">
        <f t="shared" si="3"/>
        <v>1</v>
      </c>
      <c r="U30" s="198">
        <f t="shared" si="3"/>
        <v>15.5</v>
      </c>
      <c r="V30" s="198">
        <f t="shared" si="3"/>
        <v>1</v>
      </c>
      <c r="W30" s="198">
        <f t="shared" si="3"/>
        <v>0</v>
      </c>
      <c r="X30" s="198">
        <f t="shared" si="3"/>
        <v>0</v>
      </c>
      <c r="Y30" s="198">
        <f t="shared" si="3"/>
        <v>0</v>
      </c>
      <c r="Z30" s="198">
        <f t="shared" si="3"/>
        <v>0</v>
      </c>
    </row>
    <row r="31" customHeight="1" spans="1:26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</row>
    <row r="32" customHeight="1" spans="1:26">
      <c r="A32" s="181"/>
      <c r="B32" s="211" t="s">
        <v>399</v>
      </c>
      <c r="C32" s="211"/>
      <c r="D32" s="211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181"/>
      <c r="U32" s="181"/>
      <c r="V32" s="181"/>
      <c r="W32" s="181"/>
      <c r="X32" s="181"/>
      <c r="Y32" s="181"/>
      <c r="Z32" s="181"/>
    </row>
    <row r="33" spans="1:26">
      <c r="A33" s="181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181"/>
      <c r="U33" s="181"/>
      <c r="V33" s="181"/>
      <c r="W33" s="181"/>
      <c r="X33" s="181"/>
      <c r="Y33" s="181"/>
      <c r="Z33" s="181"/>
    </row>
    <row r="34" spans="1:26">
      <c r="A34" s="181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181"/>
      <c r="U34" s="181"/>
      <c r="V34" s="181"/>
      <c r="W34" s="181"/>
      <c r="X34" s="181"/>
      <c r="Y34" s="181"/>
      <c r="Z34" s="181"/>
    </row>
    <row r="35" ht="22.5" customHeight="1"/>
    <row r="38" ht="42" customHeight="1" spans="2:26">
      <c r="B38" s="213" t="s">
        <v>400</v>
      </c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</row>
    <row r="39" ht="18.75" customHeight="1"/>
    <row r="40" ht="18.75" customHeight="1"/>
    <row r="41" ht="51.75" customHeight="1" spans="2:4">
      <c r="B41" s="41"/>
      <c r="C41" s="41"/>
      <c r="D41" s="41"/>
    </row>
    <row r="60" customHeight="1"/>
    <row r="61" customHeight="1"/>
    <row r="62" customHeight="1"/>
    <row r="65" ht="48.75" customHeight="1"/>
    <row r="68" ht="18.75" customHeight="1"/>
    <row r="69" ht="18.75" customHeight="1"/>
    <row r="70" ht="18.75" customHeight="1"/>
    <row r="71" ht="51.75" customHeight="1"/>
    <row r="90" customHeight="1"/>
    <row r="91" customHeight="1"/>
    <row r="92" customHeight="1"/>
    <row r="95" ht="33.75" customHeight="1"/>
    <row r="98" ht="18.75" customHeight="1"/>
    <row r="99" ht="18.75" customHeight="1"/>
    <row r="100" ht="18.75" customHeight="1"/>
    <row r="101" ht="51.75" customHeight="1"/>
    <row r="120" customHeight="1"/>
    <row r="121" customHeight="1"/>
    <row r="122" customHeight="1"/>
    <row r="125" ht="40.5" customHeight="1"/>
    <row r="155" ht="51.75" customHeight="1"/>
    <row r="158" ht="18.75" customHeight="1"/>
    <row r="159" ht="18.75" customHeight="1"/>
    <row r="160" ht="18.75" customHeight="1"/>
    <row r="161" ht="51.75" customHeight="1"/>
    <row r="180" customHeight="1"/>
    <row r="181" customHeight="1"/>
    <row r="182" customHeight="1"/>
    <row r="186" ht="50.25" customHeight="1"/>
    <row r="189" ht="18.75" customHeight="1"/>
    <row r="190" ht="18.75" customHeight="1"/>
    <row r="191" ht="18.75" customHeight="1"/>
    <row r="192" ht="51.75" customHeight="1"/>
    <row r="211" customHeight="1"/>
    <row r="212" customHeight="1"/>
    <row r="213" customHeight="1"/>
    <row r="216" ht="36.75" customHeight="1"/>
    <row r="219" ht="18.75" customHeight="1"/>
    <row r="220" ht="18.75" customHeight="1"/>
    <row r="221" ht="18.75" customHeight="1"/>
    <row r="222" ht="51.75" customHeight="1"/>
    <row r="241" customHeight="1"/>
    <row r="242" customHeight="1"/>
    <row r="243" customHeight="1"/>
    <row r="246" ht="39" customHeight="1"/>
    <row r="249" ht="18.75" customHeight="1"/>
    <row r="250" ht="18.75" customHeight="1"/>
    <row r="251" ht="18.75" customHeight="1"/>
    <row r="252" ht="51.75" customHeight="1"/>
    <row r="271" customHeight="1"/>
    <row r="272" customHeight="1"/>
    <row r="273" customHeight="1"/>
    <row r="275" ht="42" customHeight="1"/>
    <row r="278" ht="18.75" customHeight="1"/>
    <row r="279" ht="18.75" customHeight="1"/>
    <row r="280" ht="18.75" customHeight="1"/>
    <row r="281" ht="51.75" customHeight="1"/>
    <row r="300" customHeight="1"/>
    <row r="301" customHeight="1"/>
    <row r="302" customHeight="1"/>
    <row r="305" ht="45.75" customHeight="1"/>
    <row r="308" ht="18.75" customHeight="1"/>
    <row r="309" ht="18.75" customHeight="1"/>
    <row r="310" ht="18.75" customHeight="1"/>
    <row r="311" ht="51.75" customHeight="1"/>
    <row r="330" customHeight="1"/>
    <row r="331" customHeight="1"/>
    <row r="332" customHeight="1"/>
    <row r="335" ht="42" customHeight="1"/>
    <row r="338" ht="18.75" customHeight="1"/>
    <row r="339" ht="18.75" customHeight="1"/>
    <row r="340" ht="18.75" customHeight="1"/>
    <row r="341" ht="51.75" customHeight="1"/>
    <row r="360" customHeight="1"/>
    <row r="361" customHeight="1"/>
    <row r="362" customHeight="1"/>
    <row r="365" ht="39" customHeight="1"/>
    <row r="368" ht="18.75" customHeight="1"/>
    <row r="369" ht="18.75" customHeight="1"/>
    <row r="370" ht="18.75" customHeight="1"/>
    <row r="371" ht="51.75" customHeight="1"/>
    <row r="390" customHeight="1"/>
    <row r="391" customHeight="1"/>
    <row r="392" customHeight="1"/>
  </sheetData>
  <mergeCells count="32">
    <mergeCell ref="V1:X1"/>
    <mergeCell ref="V2:X2"/>
    <mergeCell ref="B7:Z7"/>
    <mergeCell ref="X9:Z9"/>
    <mergeCell ref="F10:Z10"/>
    <mergeCell ref="F11:H11"/>
    <mergeCell ref="I11:P11"/>
    <mergeCell ref="Q11:V11"/>
    <mergeCell ref="W11:Z11"/>
    <mergeCell ref="I12:J12"/>
    <mergeCell ref="K12:L12"/>
    <mergeCell ref="M12:O12"/>
    <mergeCell ref="B38:Z38"/>
    <mergeCell ref="A10:A13"/>
    <mergeCell ref="B10:B13"/>
    <mergeCell ref="C10:C13"/>
    <mergeCell ref="D10:D13"/>
    <mergeCell ref="E10:E13"/>
    <mergeCell ref="F12:F13"/>
    <mergeCell ref="G12:G13"/>
    <mergeCell ref="H12:H13"/>
    <mergeCell ref="P12:P13"/>
    <mergeCell ref="Q12:Q13"/>
    <mergeCell ref="R12:R13"/>
    <mergeCell ref="S12:S13"/>
    <mergeCell ref="T12:T13"/>
    <mergeCell ref="U12:U13"/>
    <mergeCell ref="W12:W13"/>
    <mergeCell ref="X12:X13"/>
    <mergeCell ref="Y12:Y13"/>
    <mergeCell ref="Z12:Z13"/>
    <mergeCell ref="B32:S34"/>
  </mergeCells>
  <pageMargins left="0.708661417322835" right="0.708661417322835" top="0.748031496062992" bottom="0.748031496062992" header="0.31496062992126" footer="0.31496062992126"/>
  <pageSetup paperSize="9" scale="3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D14" sqref="D14"/>
    </sheetView>
  </sheetViews>
  <sheetFormatPr defaultColWidth="9" defaultRowHeight="15"/>
  <cols>
    <col min="2" max="2" width="33.4285714285714" customWidth="1"/>
    <col min="3" max="3" width="15.4285714285714" customWidth="1"/>
    <col min="4" max="4" width="23.4285714285714" customWidth="1"/>
    <col min="5" max="5" width="14.8571428571429" customWidth="1"/>
    <col min="6" max="6" width="13.1428571428571" customWidth="1"/>
    <col min="7" max="7" width="11.8571428571429" customWidth="1"/>
    <col min="8" max="8" width="13.7142857142857" customWidth="1"/>
    <col min="9" max="9" width="13.4285714285714" customWidth="1"/>
    <col min="10" max="10" width="19.7142857142857" customWidth="1"/>
    <col min="11" max="11" width="20.8571428571429" customWidth="1"/>
  </cols>
  <sheetData>
    <row r="1" spans="9:11">
      <c r="I1" s="107"/>
      <c r="J1" s="107"/>
      <c r="K1" s="107"/>
    </row>
    <row r="2" spans="9:11">
      <c r="I2" s="107"/>
      <c r="J2" s="107"/>
      <c r="K2" s="107"/>
    </row>
    <row r="3" ht="18.75" spans="3:11">
      <c r="C3" s="170"/>
      <c r="D3" s="170"/>
      <c r="E3" s="170"/>
      <c r="F3" s="170"/>
      <c r="G3" s="170"/>
      <c r="H3" s="170"/>
      <c r="I3" s="170"/>
      <c r="K3" s="178"/>
    </row>
    <row r="4" ht="51" customHeight="1" spans="1:11">
      <c r="A4" s="139" t="s">
        <v>401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1:11">
      <c r="K5" s="179" t="s">
        <v>402</v>
      </c>
    </row>
    <row r="6" ht="15.75" spans="1:11">
      <c r="A6" s="102" t="s">
        <v>310</v>
      </c>
      <c r="B6" s="101" t="s">
        <v>403</v>
      </c>
      <c r="C6" s="101"/>
      <c r="D6" s="101" t="s">
        <v>404</v>
      </c>
      <c r="E6" s="171" t="s">
        <v>405</v>
      </c>
      <c r="F6" s="172" t="s">
        <v>161</v>
      </c>
      <c r="G6" s="172"/>
      <c r="H6" s="172"/>
      <c r="I6" s="101" t="s">
        <v>406</v>
      </c>
      <c r="J6" s="101" t="s">
        <v>407</v>
      </c>
      <c r="K6" s="101" t="s">
        <v>408</v>
      </c>
    </row>
    <row r="7" ht="102.75" customHeight="1" spans="1:11">
      <c r="A7" s="102"/>
      <c r="B7" s="101"/>
      <c r="C7" s="101"/>
      <c r="D7" s="101"/>
      <c r="E7" s="171"/>
      <c r="F7" s="173" t="s">
        <v>409</v>
      </c>
      <c r="G7" s="173" t="s">
        <v>410</v>
      </c>
      <c r="H7" s="171" t="s">
        <v>411</v>
      </c>
      <c r="I7" s="101"/>
      <c r="J7" s="101"/>
      <c r="K7" s="101"/>
    </row>
    <row r="8" ht="15.75" spans="1:11">
      <c r="A8" s="114" t="s">
        <v>141</v>
      </c>
      <c r="B8" s="115" t="s">
        <v>14</v>
      </c>
      <c r="C8" s="114" t="s">
        <v>15</v>
      </c>
      <c r="D8" s="114" t="s">
        <v>16</v>
      </c>
      <c r="E8" s="114" t="s">
        <v>17</v>
      </c>
      <c r="F8" s="114" t="s">
        <v>18</v>
      </c>
      <c r="G8" s="114" t="s">
        <v>19</v>
      </c>
      <c r="H8" s="114" t="s">
        <v>20</v>
      </c>
      <c r="I8" s="114" t="s">
        <v>21</v>
      </c>
      <c r="J8" s="114" t="s">
        <v>22</v>
      </c>
      <c r="K8" s="114" t="s">
        <v>23</v>
      </c>
    </row>
    <row r="9" ht="33.75" customHeight="1" spans="1:11">
      <c r="A9" s="174">
        <v>1</v>
      </c>
      <c r="B9" s="175" t="s">
        <v>412</v>
      </c>
      <c r="C9" s="176"/>
      <c r="D9" s="177" t="s">
        <v>413</v>
      </c>
      <c r="E9" s="177">
        <v>426.88</v>
      </c>
      <c r="F9" s="177">
        <v>75.52</v>
      </c>
      <c r="G9" s="177">
        <v>21.76</v>
      </c>
      <c r="H9" s="177">
        <v>75.52</v>
      </c>
      <c r="I9" s="180" t="s">
        <v>414</v>
      </c>
      <c r="J9" s="177" t="s">
        <v>415</v>
      </c>
      <c r="K9" s="177" t="s">
        <v>416</v>
      </c>
    </row>
    <row r="10" ht="33" customHeight="1"/>
    <row r="11" ht="114" customHeight="1" spans="1:11">
      <c r="A11" s="134" t="s">
        <v>305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ht="36.75" customHeight="1"/>
    <row r="13" ht="50.25" customHeight="1"/>
    <row r="14" ht="28.5" customHeight="1"/>
    <row r="17" ht="36" customHeight="1"/>
  </sheetData>
  <mergeCells count="14">
    <mergeCell ref="I1:K1"/>
    <mergeCell ref="I2:K2"/>
    <mergeCell ref="C3:I3"/>
    <mergeCell ref="A4:K4"/>
    <mergeCell ref="F6:H6"/>
    <mergeCell ref="B9:C9"/>
    <mergeCell ref="A11:K11"/>
    <mergeCell ref="A6:A7"/>
    <mergeCell ref="D6:D7"/>
    <mergeCell ref="E6:E7"/>
    <mergeCell ref="I6:I7"/>
    <mergeCell ref="J6:J7"/>
    <mergeCell ref="K6:K7"/>
    <mergeCell ref="B6:C7"/>
  </mergeCells>
  <pageMargins left="0.708661417322835" right="0.708661417322835" top="0.748031496062992" bottom="0.748031496062992" header="0.31496062992126" footer="0.31496062992126"/>
  <pageSetup paperSize="9" scale="6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4"/>
  <sheetViews>
    <sheetView zoomScale="70" zoomScaleNormal="70" workbookViewId="0">
      <selection activeCell="F33" sqref="F33"/>
    </sheetView>
  </sheetViews>
  <sheetFormatPr defaultColWidth="9" defaultRowHeight="15"/>
  <cols>
    <col min="2" max="2" width="26.2857142857143" customWidth="1"/>
    <col min="3" max="3" width="17.2857142857143" customWidth="1"/>
    <col min="4" max="4" width="14.8571428571429" customWidth="1"/>
    <col min="5" max="5" width="18.4285714285714" customWidth="1"/>
    <col min="6" max="6" width="31.2857142857143" customWidth="1"/>
    <col min="7" max="7" width="22.8571428571429" customWidth="1"/>
    <col min="8" max="8" width="21.1428571428571" customWidth="1"/>
    <col min="9" max="9" width="14.1428571428571" customWidth="1"/>
    <col min="10" max="10" width="19" customWidth="1"/>
    <col min="11" max="11" width="22.8571428571429" customWidth="1"/>
  </cols>
  <sheetData>
    <row r="1" ht="15.75" spans="1:1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15.75" spans="1:11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ht="54.75" customHeight="1" spans="1:11">
      <c r="A3" s="139" t="s">
        <v>417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ht="15.75" spans="1:11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66" t="s">
        <v>418</v>
      </c>
    </row>
    <row r="5" ht="15.75" customHeight="1" spans="1:11">
      <c r="A5" s="140" t="s">
        <v>120</v>
      </c>
      <c r="B5" s="140" t="s">
        <v>419</v>
      </c>
      <c r="C5" s="141" t="s">
        <v>420</v>
      </c>
      <c r="D5" s="141" t="s">
        <v>421</v>
      </c>
      <c r="E5" s="142" t="s">
        <v>422</v>
      </c>
      <c r="F5" s="143"/>
      <c r="G5" s="143"/>
      <c r="H5" s="143"/>
      <c r="I5" s="143"/>
      <c r="J5" s="143"/>
      <c r="K5" s="167"/>
    </row>
    <row r="6" ht="15.75" customHeight="1" spans="1:11">
      <c r="A6" s="144"/>
      <c r="B6" s="144"/>
      <c r="C6" s="145"/>
      <c r="D6" s="145"/>
      <c r="E6" s="140" t="s">
        <v>423</v>
      </c>
      <c r="F6" s="142" t="s">
        <v>424</v>
      </c>
      <c r="G6" s="143"/>
      <c r="H6" s="143"/>
      <c r="I6" s="143"/>
      <c r="J6" s="167"/>
      <c r="K6" s="140" t="s">
        <v>425</v>
      </c>
    </row>
    <row r="7" ht="15.75" customHeight="1" spans="1:11">
      <c r="A7" s="144"/>
      <c r="B7" s="144"/>
      <c r="C7" s="145"/>
      <c r="D7" s="145"/>
      <c r="E7" s="144"/>
      <c r="F7" s="140" t="s">
        <v>426</v>
      </c>
      <c r="G7" s="146" t="s">
        <v>427</v>
      </c>
      <c r="H7" s="147"/>
      <c r="I7" s="147"/>
      <c r="J7" s="168"/>
      <c r="K7" s="144"/>
    </row>
    <row r="8" ht="45.8" spans="1:11">
      <c r="A8" s="148"/>
      <c r="B8" s="148"/>
      <c r="C8" s="149"/>
      <c r="D8" s="149"/>
      <c r="E8" s="148"/>
      <c r="F8" s="148"/>
      <c r="G8" s="150" t="s">
        <v>428</v>
      </c>
      <c r="H8" s="150" t="s">
        <v>429</v>
      </c>
      <c r="I8" s="150" t="s">
        <v>430</v>
      </c>
      <c r="J8" s="101" t="s">
        <v>431</v>
      </c>
      <c r="K8" s="148"/>
    </row>
    <row r="9" ht="15.75" spans="1:11">
      <c r="A9" s="115" t="s">
        <v>141</v>
      </c>
      <c r="B9" s="115" t="s">
        <v>14</v>
      </c>
      <c r="C9" s="115" t="s">
        <v>15</v>
      </c>
      <c r="D9" s="115" t="s">
        <v>16</v>
      </c>
      <c r="E9" s="115" t="s">
        <v>17</v>
      </c>
      <c r="F9" s="115" t="s">
        <v>18</v>
      </c>
      <c r="G9" s="115" t="s">
        <v>19</v>
      </c>
      <c r="H9" s="115" t="s">
        <v>20</v>
      </c>
      <c r="I9" s="115" t="s">
        <v>21</v>
      </c>
      <c r="J9" s="115" t="s">
        <v>22</v>
      </c>
      <c r="K9" s="115" t="s">
        <v>23</v>
      </c>
    </row>
    <row r="10" ht="19.5" customHeight="1" spans="1:11">
      <c r="A10" s="151" t="s">
        <v>432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69"/>
    </row>
    <row r="11" spans="1:11">
      <c r="A11" s="153">
        <v>1</v>
      </c>
      <c r="B11" s="154" t="s">
        <v>433</v>
      </c>
      <c r="C11" s="155">
        <v>6</v>
      </c>
      <c r="D11" s="156">
        <v>0</v>
      </c>
      <c r="E11" s="155">
        <v>11</v>
      </c>
      <c r="F11" s="157" t="s">
        <v>434</v>
      </c>
      <c r="G11" s="157"/>
      <c r="H11" s="157"/>
      <c r="I11" s="157"/>
      <c r="J11" s="157"/>
      <c r="K11" s="157"/>
    </row>
    <row r="12" spans="1:11">
      <c r="A12" s="69">
        <v>2</v>
      </c>
      <c r="B12" s="106" t="s">
        <v>435</v>
      </c>
      <c r="C12" s="106">
        <v>17</v>
      </c>
      <c r="D12" s="156">
        <v>36</v>
      </c>
      <c r="E12" s="106">
        <v>53</v>
      </c>
      <c r="F12" s="158" t="s">
        <v>434</v>
      </c>
      <c r="G12" s="158"/>
      <c r="H12" s="158"/>
      <c r="I12" s="158"/>
      <c r="J12" s="158"/>
      <c r="K12" s="158"/>
    </row>
    <row r="13" spans="1:11">
      <c r="A13" s="69">
        <v>3</v>
      </c>
      <c r="B13" s="106" t="s">
        <v>436</v>
      </c>
      <c r="C13" s="106">
        <v>0</v>
      </c>
      <c r="D13" s="106">
        <v>14</v>
      </c>
      <c r="E13" s="106">
        <v>14</v>
      </c>
      <c r="F13" s="158" t="s">
        <v>434</v>
      </c>
      <c r="G13" s="158"/>
      <c r="H13" s="158"/>
      <c r="I13" s="158"/>
      <c r="J13" s="158"/>
      <c r="K13" s="158"/>
    </row>
    <row r="14" spans="1:11">
      <c r="A14" s="69">
        <v>4</v>
      </c>
      <c r="B14" s="106" t="s">
        <v>437</v>
      </c>
      <c r="C14" s="106">
        <v>8</v>
      </c>
      <c r="D14" s="106">
        <v>20</v>
      </c>
      <c r="E14" s="106">
        <v>28</v>
      </c>
      <c r="F14" s="158" t="s">
        <v>434</v>
      </c>
      <c r="G14" s="158"/>
      <c r="H14" s="158"/>
      <c r="I14" s="66"/>
      <c r="J14" s="66"/>
      <c r="K14" s="158"/>
    </row>
    <row r="15" spans="1:11">
      <c r="A15" s="69">
        <v>5</v>
      </c>
      <c r="B15" s="106" t="s">
        <v>438</v>
      </c>
      <c r="C15" s="106">
        <v>1</v>
      </c>
      <c r="D15" s="106">
        <v>0</v>
      </c>
      <c r="E15" s="106">
        <v>1</v>
      </c>
      <c r="F15" s="158" t="s">
        <v>434</v>
      </c>
      <c r="G15" s="158"/>
      <c r="H15" s="158"/>
      <c r="I15" s="158"/>
      <c r="J15" s="158"/>
      <c r="K15" s="158"/>
    </row>
    <row r="16" spans="1:11">
      <c r="A16" s="69">
        <v>6</v>
      </c>
      <c r="B16" s="106" t="s">
        <v>439</v>
      </c>
      <c r="C16" s="106">
        <v>29</v>
      </c>
      <c r="D16" s="106">
        <v>0</v>
      </c>
      <c r="E16" s="106">
        <v>29</v>
      </c>
      <c r="F16" s="158" t="s">
        <v>434</v>
      </c>
      <c r="G16" s="158"/>
      <c r="H16" s="158"/>
      <c r="I16" s="158"/>
      <c r="J16" s="158"/>
      <c r="K16" s="158"/>
    </row>
    <row r="17" spans="1:11">
      <c r="A17" s="69">
        <v>7</v>
      </c>
      <c r="B17" s="106" t="s">
        <v>440</v>
      </c>
      <c r="C17" s="106">
        <v>1</v>
      </c>
      <c r="D17" s="106">
        <v>0</v>
      </c>
      <c r="E17" s="106">
        <v>1</v>
      </c>
      <c r="F17" s="158" t="s">
        <v>434</v>
      </c>
      <c r="G17" s="159"/>
      <c r="H17" s="158"/>
      <c r="I17" s="158"/>
      <c r="J17" s="159"/>
      <c r="K17" s="158"/>
    </row>
    <row r="18" spans="1:11">
      <c r="A18" s="69">
        <v>8</v>
      </c>
      <c r="B18" s="69" t="s">
        <v>441</v>
      </c>
      <c r="C18" s="69">
        <v>7</v>
      </c>
      <c r="D18" s="69"/>
      <c r="E18" s="69">
        <v>7</v>
      </c>
      <c r="F18" s="158" t="s">
        <v>434</v>
      </c>
      <c r="G18" s="159"/>
      <c r="H18" s="158"/>
      <c r="I18" s="158"/>
      <c r="J18" s="159"/>
      <c r="K18" s="158"/>
    </row>
    <row r="19" spans="1:11">
      <c r="A19" s="69">
        <v>9</v>
      </c>
      <c r="B19" s="69" t="s">
        <v>442</v>
      </c>
      <c r="C19" s="69">
        <v>2</v>
      </c>
      <c r="D19" s="69"/>
      <c r="E19" s="69">
        <v>2</v>
      </c>
      <c r="F19" s="158" t="s">
        <v>434</v>
      </c>
      <c r="G19" s="159"/>
      <c r="H19" s="158"/>
      <c r="I19" s="158"/>
      <c r="J19" s="159"/>
      <c r="K19" s="158"/>
    </row>
    <row r="20" spans="1:11">
      <c r="A20" s="69">
        <v>12</v>
      </c>
      <c r="B20" s="69" t="s">
        <v>443</v>
      </c>
      <c r="C20" s="69">
        <v>4</v>
      </c>
      <c r="D20" s="160"/>
      <c r="E20" s="69">
        <v>4</v>
      </c>
      <c r="F20" s="158" t="s">
        <v>434</v>
      </c>
      <c r="G20" s="159"/>
      <c r="H20" s="158"/>
      <c r="I20" s="158"/>
      <c r="J20" s="159"/>
      <c r="K20" s="158"/>
    </row>
    <row r="21" spans="1:11">
      <c r="A21" s="69">
        <v>14</v>
      </c>
      <c r="B21" s="69" t="s">
        <v>444</v>
      </c>
      <c r="C21" s="69"/>
      <c r="D21" s="69">
        <v>7</v>
      </c>
      <c r="E21" s="69">
        <v>7</v>
      </c>
      <c r="F21" s="158" t="s">
        <v>434</v>
      </c>
      <c r="G21" s="159"/>
      <c r="H21" s="158"/>
      <c r="I21" s="158"/>
      <c r="J21" s="159"/>
      <c r="K21" s="158"/>
    </row>
    <row r="22" ht="18.75" customHeight="1" spans="1:11">
      <c r="A22" s="69">
        <v>15</v>
      </c>
      <c r="B22" s="69" t="s">
        <v>445</v>
      </c>
      <c r="C22" s="69">
        <v>1</v>
      </c>
      <c r="D22" s="69">
        <v>1</v>
      </c>
      <c r="E22" s="69">
        <v>10</v>
      </c>
      <c r="F22" s="158" t="s">
        <v>434</v>
      </c>
      <c r="G22" s="159"/>
      <c r="H22" s="158"/>
      <c r="I22" s="158"/>
      <c r="J22" s="159"/>
      <c r="K22" s="158"/>
    </row>
    <row r="23" spans="1:11">
      <c r="A23" s="69">
        <v>16</v>
      </c>
      <c r="B23" s="69" t="s">
        <v>446</v>
      </c>
      <c r="C23" s="69"/>
      <c r="D23" s="69"/>
      <c r="E23" s="69">
        <v>1</v>
      </c>
      <c r="F23" s="158" t="s">
        <v>434</v>
      </c>
      <c r="G23" s="159"/>
      <c r="H23" s="158"/>
      <c r="I23" s="158"/>
      <c r="J23" s="159"/>
      <c r="K23" s="158"/>
    </row>
    <row r="24" spans="1:11">
      <c r="A24" s="69">
        <v>17</v>
      </c>
      <c r="B24" s="69" t="s">
        <v>447</v>
      </c>
      <c r="C24" s="69"/>
      <c r="D24" s="69"/>
      <c r="E24" s="69">
        <v>2</v>
      </c>
      <c r="F24" s="158" t="s">
        <v>434</v>
      </c>
      <c r="G24" s="159"/>
      <c r="H24" s="158"/>
      <c r="I24" s="158"/>
      <c r="J24" s="159"/>
      <c r="K24" s="158"/>
    </row>
    <row r="25" spans="1:11">
      <c r="A25" s="69">
        <v>18</v>
      </c>
      <c r="B25" s="69" t="s">
        <v>448</v>
      </c>
      <c r="C25" s="69"/>
      <c r="D25" s="69"/>
      <c r="E25" s="69">
        <v>1</v>
      </c>
      <c r="F25" s="158" t="s">
        <v>434</v>
      </c>
      <c r="G25" s="159"/>
      <c r="H25" s="158"/>
      <c r="I25" s="158"/>
      <c r="J25" s="159"/>
      <c r="K25" s="158"/>
    </row>
    <row r="26" ht="35.25" customHeight="1" spans="1:11">
      <c r="A26" s="161" t="s">
        <v>449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ht="48" customHeight="1" spans="1:11">
      <c r="A27" s="162"/>
      <c r="B27" s="163"/>
      <c r="C27" s="163"/>
      <c r="D27" s="163"/>
      <c r="E27" s="163"/>
      <c r="F27" s="163"/>
      <c r="G27" s="164"/>
      <c r="H27" s="165"/>
      <c r="I27" s="165"/>
      <c r="J27" s="164"/>
      <c r="K27" s="165"/>
    </row>
    <row r="29" ht="38.25" customHeight="1" spans="1:11">
      <c r="A29" s="134" t="s">
        <v>305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</row>
    <row r="30" ht="18.75" customHeight="1" spans="4:5">
      <c r="D30" s="41"/>
      <c r="E30" s="41"/>
    </row>
    <row r="34" ht="18.75" customHeight="1"/>
    <row r="41" ht="18.75" customHeight="1"/>
    <row r="46" ht="18.75" customHeight="1"/>
    <row r="51" ht="18.75" customHeight="1"/>
    <row r="53" ht="18.75" customHeight="1"/>
    <row r="59" ht="18.75" customHeight="1"/>
    <row r="62" ht="15.75" customHeight="1"/>
    <row r="69" ht="15.75" customHeight="1"/>
    <row r="78" ht="31.5" customHeight="1"/>
    <row r="79" ht="18.75" customHeight="1"/>
    <row r="86" ht="18.75" customHeight="1"/>
    <row r="89" ht="18.75" customHeight="1"/>
    <row r="96" ht="18.75" customHeight="1"/>
    <row r="100" ht="18.75" customHeight="1"/>
    <row r="107" ht="18.75" customHeight="1"/>
    <row r="112" ht="18.75" customHeight="1"/>
    <row r="119" ht="18.75" customHeight="1"/>
    <row r="126" ht="15.75" customHeight="1"/>
    <row r="133" ht="15.75" customHeight="1"/>
    <row r="184" ht="26.25" customHeight="1"/>
  </sheetData>
  <mergeCells count="14">
    <mergeCell ref="A3:K3"/>
    <mergeCell ref="E5:K5"/>
    <mergeCell ref="F6:J6"/>
    <mergeCell ref="G7:J7"/>
    <mergeCell ref="A10:K10"/>
    <mergeCell ref="A26:K26"/>
    <mergeCell ref="A29:K29"/>
    <mergeCell ref="A5:A8"/>
    <mergeCell ref="B5:B8"/>
    <mergeCell ref="C5:C8"/>
    <mergeCell ref="D5:D8"/>
    <mergeCell ref="E6:E8"/>
    <mergeCell ref="F7:F8"/>
    <mergeCell ref="K6:K8"/>
  </mergeCells>
  <pageMargins left="0.708661417322835" right="0.708661417322835" top="0.748031496062992" bottom="0.748031496062992" header="0.31496062992126" footer="0.3149606299212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1-ilova</vt:lpstr>
      <vt:lpstr>2-ilova</vt:lpstr>
      <vt:lpstr>3-ilova</vt:lpstr>
      <vt:lpstr>4-ilova</vt:lpstr>
      <vt:lpstr>5-ilova</vt:lpstr>
      <vt:lpstr>6-ilova</vt:lpstr>
      <vt:lpstr>7-ilova</vt:lpstr>
      <vt:lpstr>8-ilova</vt:lpstr>
      <vt:lpstr>9-ilova</vt:lpstr>
      <vt:lpstr>10-ilova</vt:lpstr>
      <vt:lpstr>11-ilova</vt:lpstr>
      <vt:lpstr>12-ilova</vt:lpstr>
      <vt:lpstr>13-ilova</vt:lpstr>
      <vt:lpstr>14-ilova</vt:lpstr>
      <vt:lpstr>15-ilova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XTreme</cp:lastModifiedBy>
  <dcterms:created xsi:type="dcterms:W3CDTF">2023-03-23T12:10:00Z</dcterms:created>
  <cp:lastPrinted>2024-07-04T11:33:00Z</cp:lastPrinted>
  <dcterms:modified xsi:type="dcterms:W3CDTF">2025-11-05T08:11:40Z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D1448224565E4CB19FB3051DB08034CF_12</vt:lpwstr>
  </property>
  <property fmtid="{D5CDD505-2E9C-101B-9397-08002B2CF9AE}" pid="3" name="KSOProductBuildVer">
    <vt:lpwstr>1049-12.2.0.22549</vt:lpwstr>
  </property>
</Properties>
</file>